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7115" windowHeight="10485" activeTab="0"/>
  </bookViews>
  <sheets>
    <sheet name="w12" sheetId="1" r:id="rId1"/>
    <sheet name="w11" sheetId="2" r:id="rId2"/>
    <sheet name="w10" sheetId="3" r:id="rId3"/>
    <sheet name="w9" sheetId="4" r:id="rId4"/>
    <sheet name="w8" sheetId="5" r:id="rId5"/>
    <sheet name="w7" sheetId="6" r:id="rId6"/>
    <sheet name="w6" sheetId="7" r:id="rId7"/>
    <sheet name="w5" sheetId="8" r:id="rId8"/>
    <sheet name="w4" sheetId="9" r:id="rId9"/>
    <sheet name="w3" sheetId="10" r:id="rId10"/>
    <sheet name="520" sheetId="11" r:id="rId11"/>
    <sheet name="w2" sheetId="12" r:id="rId12"/>
    <sheet name="0513" sheetId="13" r:id="rId13"/>
    <sheet name="w1" sheetId="14" r:id="rId14"/>
    <sheet name="Phone " sheetId="15" r:id="rId15"/>
    <sheet name="Pct" sheetId="16" r:id="rId16"/>
    <sheet name="points" sheetId="17" r:id="rId17"/>
    <sheet name="7W17" sheetId="18" r:id="rId18"/>
  </sheets>
  <definedNames>
    <definedName name="_xlnm.Print_Area" localSheetId="9">'w3'!$A$1:$H$53</definedName>
  </definedNames>
  <calcPr fullCalcOnLoad="1"/>
</workbook>
</file>

<file path=xl/sharedStrings.xml><?xml version="1.0" encoding="utf-8"?>
<sst xmlns="http://schemas.openxmlformats.org/spreadsheetml/2006/main" count="1096" uniqueCount="226">
  <si>
    <t>Tim Baker</t>
  </si>
  <si>
    <t>Standings</t>
  </si>
  <si>
    <t>Wins</t>
  </si>
  <si>
    <t>Losses</t>
  </si>
  <si>
    <t>Matches</t>
  </si>
  <si>
    <t>Ave.</t>
  </si>
  <si>
    <t>Rng%</t>
  </si>
  <si>
    <t>games</t>
  </si>
  <si>
    <t>Hi game</t>
  </si>
  <si>
    <t>Hi series</t>
  </si>
  <si>
    <t>Dean Fortune</t>
  </si>
  <si>
    <t>Bob Williams</t>
  </si>
  <si>
    <t>Denver Fortune</t>
  </si>
  <si>
    <t>Leroy Law</t>
  </si>
  <si>
    <t>Ron Rowley</t>
  </si>
  <si>
    <t>Mary Jo Barker</t>
  </si>
  <si>
    <t>Wendy Rowley</t>
  </si>
  <si>
    <t>Jan Warwick</t>
  </si>
  <si>
    <t>Gary Farmer</t>
  </si>
  <si>
    <t>2. FORTUNE</t>
  </si>
  <si>
    <t>3.ROWLEY"S ROWDY BARKERS</t>
  </si>
  <si>
    <t>Steve Huntrods</t>
  </si>
  <si>
    <t>Kacy Byrd</t>
  </si>
  <si>
    <t>5.RINGS AND MRS.</t>
  </si>
  <si>
    <t>Cindy Bunge</t>
  </si>
  <si>
    <t>Ann Ghrist</t>
  </si>
  <si>
    <t>Chad Zcherny</t>
  </si>
  <si>
    <t>Christian Davison</t>
  </si>
  <si>
    <t>6.STUART LITTLE</t>
  </si>
  <si>
    <t>Gary Reed</t>
  </si>
  <si>
    <t>Bob Lindberg</t>
  </si>
  <si>
    <t>Clay Baker</t>
  </si>
  <si>
    <t>pnts</t>
  </si>
  <si>
    <t>rng%</t>
  </si>
  <si>
    <t>7.CADUCEUS+2/CSB</t>
  </si>
  <si>
    <t>Chris Jordon</t>
  </si>
  <si>
    <t>Steve Bunge</t>
  </si>
  <si>
    <t>Ron Wittenwyler</t>
  </si>
  <si>
    <t>John Ghrist</t>
  </si>
  <si>
    <t>8.BISHOP ENG.</t>
  </si>
  <si>
    <t>Ralph Davis</t>
  </si>
  <si>
    <t>Debbie Davis</t>
  </si>
  <si>
    <t>Steve Hyler</t>
  </si>
  <si>
    <t>Bob Rounds</t>
  </si>
  <si>
    <t>9.SEASE INCOME TAX</t>
  </si>
  <si>
    <t>Danny Sease</t>
  </si>
  <si>
    <t>Clair Strohn</t>
  </si>
  <si>
    <t>Carl Kaiser</t>
  </si>
  <si>
    <t>Match No.</t>
  </si>
  <si>
    <t>Win-Loss</t>
  </si>
  <si>
    <t>Player</t>
  </si>
  <si>
    <t>Average</t>
  </si>
  <si>
    <t xml:space="preserve">  Game1</t>
  </si>
  <si>
    <t xml:space="preserve">      Game2</t>
  </si>
  <si>
    <t xml:space="preserve">     Game3</t>
  </si>
  <si>
    <t xml:space="preserve">     Game4</t>
  </si>
  <si>
    <t>Total</t>
  </si>
  <si>
    <t>Pts.</t>
  </si>
  <si>
    <t>Rng.</t>
  </si>
  <si>
    <t>Rngs</t>
  </si>
  <si>
    <t>Percent</t>
  </si>
  <si>
    <t>Harold Barker</t>
  </si>
  <si>
    <t>Sub Total</t>
  </si>
  <si>
    <t>Handicap</t>
  </si>
  <si>
    <t xml:space="preserve"> </t>
  </si>
  <si>
    <t>Jake Kraehling</t>
  </si>
  <si>
    <t>Don Allyn</t>
  </si>
  <si>
    <t xml:space="preserve">  </t>
  </si>
  <si>
    <t>Team1 Player1</t>
  </si>
  <si>
    <t>Team1 Player2</t>
  </si>
  <si>
    <t>Team1 Player3</t>
  </si>
  <si>
    <t>Team1 Player4</t>
  </si>
  <si>
    <t>Team1 Player5</t>
  </si>
  <si>
    <t>Team2 Player1</t>
  </si>
  <si>
    <t>Team2 Player2</t>
  </si>
  <si>
    <t>Team2 Player3</t>
  </si>
  <si>
    <t>Team2 Player4</t>
  </si>
  <si>
    <t>Team2 Player5</t>
  </si>
  <si>
    <t>Bishop Eng</t>
  </si>
  <si>
    <t>Sease income Tax</t>
  </si>
  <si>
    <t>Caduceus</t>
  </si>
  <si>
    <t>Rings and Mrs</t>
  </si>
  <si>
    <t>Service Saw</t>
  </si>
  <si>
    <t>Rowleys Rowdy Barkers</t>
  </si>
  <si>
    <t>Stuart Little</t>
  </si>
  <si>
    <t>One For Fun</t>
  </si>
  <si>
    <t>1. One For Fune</t>
  </si>
  <si>
    <t>Jack Schoop</t>
  </si>
  <si>
    <t>Paul Beaman</t>
  </si>
  <si>
    <t>Dick Huitt</t>
  </si>
  <si>
    <t>Amber Davison</t>
  </si>
  <si>
    <t>Kay Runner</t>
  </si>
  <si>
    <t xml:space="preserve">232-9794 460-0779 </t>
  </si>
  <si>
    <t>Jane Meyer</t>
  </si>
  <si>
    <t>short 1 score</t>
  </si>
  <si>
    <t>1 gm over</t>
  </si>
  <si>
    <t>Emily Ghrist</t>
  </si>
  <si>
    <t>High Team Game Scratch</t>
  </si>
  <si>
    <t>High Team Game HC</t>
  </si>
  <si>
    <t>High Ind. Game</t>
  </si>
  <si>
    <t>POW ( player of the week)</t>
  </si>
  <si>
    <t>Wk1 Leroy Law</t>
  </si>
  <si>
    <t>Wk2 Paul Beaman</t>
  </si>
  <si>
    <t>Wk3 Christian Davison</t>
  </si>
  <si>
    <t>Wk4 Danny Sease</t>
  </si>
  <si>
    <t>Wk5 Cindy Bunge</t>
  </si>
  <si>
    <t>Wk6 Wendy Rowley</t>
  </si>
  <si>
    <t>Wk7 Chris Jordon</t>
  </si>
  <si>
    <t>Gary Reed 86</t>
  </si>
  <si>
    <t>Hunziker Builders</t>
  </si>
  <si>
    <t>Wk8 Gary Reed</t>
  </si>
  <si>
    <t>Sease 245</t>
  </si>
  <si>
    <t>HCS Builders 262</t>
  </si>
  <si>
    <t>Wk9 Jack Schoop</t>
  </si>
  <si>
    <t>4. Hunziker Builders</t>
  </si>
  <si>
    <t>short 2 games</t>
  </si>
  <si>
    <t>Wk10 Ron Rowley</t>
  </si>
  <si>
    <t>Shirley Sprague</t>
  </si>
  <si>
    <t>Wk11 Jan Warwick</t>
  </si>
  <si>
    <t>Ring</t>
  </si>
  <si>
    <t>Point</t>
  </si>
  <si>
    <t>Miss</t>
  </si>
  <si>
    <t>low</t>
  </si>
  <si>
    <t>high</t>
  </si>
  <si>
    <t>Wk12 Clay Baker</t>
  </si>
  <si>
    <t>Wk13 MJ Barker</t>
  </si>
  <si>
    <t>Bill Sprague</t>
  </si>
  <si>
    <t>Wk14 Steve Hyler</t>
  </si>
  <si>
    <t>High Ind. Series</t>
  </si>
  <si>
    <t>Leroy Law 307</t>
  </si>
  <si>
    <t>Wk16 Emily Ghrist</t>
  </si>
  <si>
    <t>Leonard Belew</t>
  </si>
  <si>
    <t>Wk15 Deb Davis</t>
  </si>
  <si>
    <t>Wk17 Steve Bunge</t>
  </si>
  <si>
    <t>Date: May 20, 2008</t>
  </si>
  <si>
    <t>Team Name:Rowley's Rowdy Barkers</t>
  </si>
  <si>
    <t>0</t>
  </si>
  <si>
    <t xml:space="preserve">Ron Rowley </t>
  </si>
  <si>
    <t>Lee Roy Law</t>
  </si>
  <si>
    <t>Team Name:Ames Inc.</t>
  </si>
  <si>
    <t>team</t>
  </si>
  <si>
    <t>wins</t>
  </si>
  <si>
    <t>loss</t>
  </si>
  <si>
    <t>matches</t>
  </si>
  <si>
    <t>2. Sease Tax</t>
  </si>
  <si>
    <t>4. Fortunes Best</t>
  </si>
  <si>
    <t>3. Bishop Engineering</t>
  </si>
  <si>
    <t>6. One For Fun</t>
  </si>
  <si>
    <t>5. Johns Mudpuppies</t>
  </si>
  <si>
    <t>7. Ames Inc.</t>
  </si>
  <si>
    <t>1.Rowley's Rowdies</t>
  </si>
  <si>
    <t>8. Dummie</t>
  </si>
  <si>
    <t>ave.</t>
  </si>
  <si>
    <t>rgr%</t>
  </si>
  <si>
    <t>gms</t>
  </si>
  <si>
    <t>hi gme</t>
  </si>
  <si>
    <t>hi series</t>
  </si>
  <si>
    <t>pnts ovr av</t>
  </si>
  <si>
    <t xml:space="preserve">rgr% ovr </t>
  </si>
  <si>
    <t>Rowley's Rowdies</t>
  </si>
  <si>
    <t>Billy Barker</t>
  </si>
  <si>
    <t>Sease Tax</t>
  </si>
  <si>
    <t>Bishop Engineering</t>
  </si>
  <si>
    <t>Ralph davis</t>
  </si>
  <si>
    <t>Deb Davis</t>
  </si>
  <si>
    <t>Fortunes Best</t>
  </si>
  <si>
    <t>John's Mudpuppies</t>
  </si>
  <si>
    <t>Walt Manning</t>
  </si>
  <si>
    <t>Jane Wittenwyler</t>
  </si>
  <si>
    <t>Jeannie Nichols</t>
  </si>
  <si>
    <t>Kacy Bryd</t>
  </si>
  <si>
    <t>Ames Inc.</t>
  </si>
  <si>
    <t>David Kubby</t>
  </si>
  <si>
    <t xml:space="preserve">Date:May 13, 2008  </t>
  </si>
  <si>
    <t>Team Name:Ames</t>
  </si>
  <si>
    <t>Jake Kraehlings</t>
  </si>
  <si>
    <t xml:space="preserve">Team Name:Sease </t>
  </si>
  <si>
    <t>Dave Gordon</t>
  </si>
  <si>
    <t>pt ovr av</t>
  </si>
  <si>
    <t>michelle bliss</t>
  </si>
  <si>
    <t>HCS Builders, Ames</t>
  </si>
  <si>
    <t>7.HCS Builders, Ames</t>
  </si>
  <si>
    <t>4.Fortunes Best               </t>
  </si>
  <si>
    <t xml:space="preserve">3. Bishop Engineering                  </t>
  </si>
  <si>
    <t>Michelle Bliss</t>
  </si>
  <si>
    <t>Rings</t>
  </si>
  <si>
    <t>scoring</t>
  </si>
  <si>
    <t>Ring/scores</t>
  </si>
  <si>
    <t>76-90</t>
  </si>
  <si>
    <t>69-78</t>
  </si>
  <si>
    <t>57-72</t>
  </si>
  <si>
    <t>54-57</t>
  </si>
  <si>
    <t>15-30</t>
  </si>
  <si>
    <t>30-38</t>
  </si>
  <si>
    <t>45-57</t>
  </si>
  <si>
    <t xml:space="preserve">38% plus </t>
  </si>
  <si>
    <t>Gary Huston                      </t>
  </si>
  <si>
    <t>6.25        </t>
  </si>
  <si>
    <t>4         </t>
  </si>
  <si>
    <t>39           </t>
  </si>
  <si>
    <t>108     </t>
  </si>
  <si>
    <t>12       </t>
  </si>
  <si>
    <t>pnts ovr</t>
  </si>
  <si>
    <t>Rowleys Rowdies</t>
  </si>
  <si>
    <t xml:space="preserve">Fortunes Best                 </t>
  </si>
  <si>
    <t>ovr</t>
  </si>
  <si>
    <t>Cell: 515/720-8111</t>
  </si>
  <si>
    <t>Jane</t>
  </si>
  <si>
    <t> 27       6.25         4          39            108      12        6.25</t>
  </si>
  <si>
    <t>Gary Huston</t>
  </si>
  <si>
    <t>Sease-Jane</t>
  </si>
  <si>
    <t>Bish-John</t>
  </si>
  <si>
    <t>Fort-Row</t>
  </si>
  <si>
    <t>“Aug 5”</t>
  </si>
  <si>
    <t>Sease-Fort</t>
  </si>
  <si>
    <t>Bish-Row</t>
  </si>
  <si>
    <t xml:space="preserve"> Ames-one</t>
  </si>
  <si>
    <t>“Aug 12”</t>
  </si>
  <si>
    <t>Sease-Row</t>
  </si>
  <si>
    <t>Fort-ames</t>
  </si>
  <si>
    <t>Jane-John</t>
  </si>
  <si>
    <t>Inc</t>
  </si>
  <si>
    <t> Johns Mudpuppies</t>
  </si>
  <si>
    <t>rgr% ovr </t>
  </si>
  <si>
    <t>19,59</t>
  </si>
  <si>
    <t>&gt;A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</si>
</sst>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0000"/>
    <numFmt numFmtId="167" formatCode="mmmm\ d\,\ yyyy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"/>
    <numFmt numFmtId="174" formatCode="0.000"/>
    <numFmt numFmtId="175" formatCode="0.00000"/>
    <numFmt numFmtId="176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1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1" fontId="3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0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0" fontId="0" fillId="0" borderId="0" xfId="0" applyNumberFormat="1" applyFont="1" applyAlignment="1">
      <alignment wrapText="1"/>
    </xf>
    <xf numFmtId="9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 horizontal="right" wrapText="1"/>
    </xf>
    <xf numFmtId="9" fontId="0" fillId="0" borderId="0" xfId="0" applyNumberFormat="1" applyFont="1" applyAlignment="1">
      <alignment horizontal="right" wrapText="1"/>
    </xf>
    <xf numFmtId="0" fontId="0" fillId="0" borderId="1" xfId="0" applyFont="1" applyBorder="1" applyAlignment="1">
      <alignment wrapText="1"/>
    </xf>
    <xf numFmtId="173" fontId="0" fillId="0" borderId="0" xfId="0" applyNumberFormat="1" applyFont="1" applyAlignment="1">
      <alignment wrapText="1"/>
    </xf>
    <xf numFmtId="10" fontId="3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14" fontId="4" fillId="0" borderId="0" xfId="0" applyNumberFormat="1" applyFont="1" applyAlignment="1">
      <alignment wrapText="1"/>
    </xf>
    <xf numFmtId="176" fontId="0" fillId="0" borderId="0" xfId="21" applyNumberFormat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1" fontId="0" fillId="2" borderId="0" xfId="0" applyNumberFormat="1" applyFill="1" applyAlignment="1">
      <alignment/>
    </xf>
    <xf numFmtId="176" fontId="0" fillId="2" borderId="0" xfId="21" applyNumberForma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1" fontId="0" fillId="0" borderId="0" xfId="0" applyNumberFormat="1" applyFill="1" applyAlignment="1">
      <alignment/>
    </xf>
    <xf numFmtId="176" fontId="0" fillId="0" borderId="0" xfId="21" applyNumberForma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168" fontId="0" fillId="0" borderId="0" xfId="21" applyNumberFormat="1" applyAlignment="1">
      <alignment/>
    </xf>
    <xf numFmtId="0" fontId="6" fillId="0" borderId="0" xfId="0" applyFont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:F7"/>
    </sheetView>
  </sheetViews>
  <sheetFormatPr defaultColWidth="9.140625" defaultRowHeight="12.75"/>
  <cols>
    <col min="1" max="1" width="18.7109375" style="0" bestFit="1" customWidth="1"/>
    <col min="2" max="2" width="5.8515625" style="0" customWidth="1"/>
    <col min="3" max="3" width="5.421875" style="0" bestFit="1" customWidth="1"/>
    <col min="4" max="4" width="4.140625" style="0" bestFit="1" customWidth="1"/>
    <col min="5" max="5" width="6.140625" style="0" bestFit="1" customWidth="1"/>
    <col min="6" max="6" width="7.7109375" style="0" bestFit="1" customWidth="1"/>
    <col min="7" max="7" width="7.421875" style="0" bestFit="1" customWidth="1"/>
    <col min="8" max="8" width="5.421875" style="0" bestFit="1" customWidth="1"/>
  </cols>
  <sheetData>
    <row r="1" spans="1:9" ht="12.75">
      <c r="A1" s="48" t="s">
        <v>180</v>
      </c>
      <c r="B1" s="49">
        <v>37</v>
      </c>
      <c r="C1" s="49">
        <v>13</v>
      </c>
      <c r="D1" s="49">
        <v>10</v>
      </c>
      <c r="E1" s="48"/>
      <c r="F1" s="36">
        <v>171</v>
      </c>
      <c r="G1" s="36"/>
      <c r="H1" s="36"/>
      <c r="I1" s="36"/>
    </row>
    <row r="2" spans="1:9" ht="12.75">
      <c r="A2" s="48" t="s">
        <v>203</v>
      </c>
      <c r="B2" s="49">
        <v>35.5</v>
      </c>
      <c r="C2" s="49">
        <v>24.5</v>
      </c>
      <c r="D2" s="49">
        <v>12</v>
      </c>
      <c r="E2" s="36"/>
      <c r="F2" s="36">
        <v>208</v>
      </c>
      <c r="G2" s="36"/>
      <c r="H2" s="36"/>
      <c r="I2" s="36"/>
    </row>
    <row r="3" spans="1:9" ht="12.75">
      <c r="A3" s="48" t="s">
        <v>161</v>
      </c>
      <c r="B3" s="49">
        <v>32.5</v>
      </c>
      <c r="C3" s="49">
        <v>27.5</v>
      </c>
      <c r="D3" s="50">
        <v>12</v>
      </c>
      <c r="E3" s="48" t="s">
        <v>64</v>
      </c>
      <c r="F3" s="36">
        <v>215</v>
      </c>
      <c r="G3" s="36"/>
      <c r="H3" s="36"/>
      <c r="I3" s="36"/>
    </row>
    <row r="4" spans="1:9" ht="12.75">
      <c r="A4" s="48" t="s">
        <v>204</v>
      </c>
      <c r="B4" s="49">
        <v>31</v>
      </c>
      <c r="C4" s="49">
        <v>24</v>
      </c>
      <c r="D4" s="50">
        <v>10</v>
      </c>
      <c r="E4" s="48" t="s">
        <v>64</v>
      </c>
      <c r="F4" s="36">
        <v>177</v>
      </c>
      <c r="G4" s="36"/>
      <c r="H4" s="36"/>
      <c r="I4" s="36"/>
    </row>
    <row r="5" spans="1:9" ht="12.75">
      <c r="A5" s="48" t="s">
        <v>162</v>
      </c>
      <c r="B5" s="49">
        <v>25.5</v>
      </c>
      <c r="C5" s="49">
        <v>34.5</v>
      </c>
      <c r="D5" s="49">
        <v>12</v>
      </c>
      <c r="E5" s="36"/>
      <c r="F5" s="36">
        <v>201</v>
      </c>
      <c r="G5" s="36"/>
      <c r="H5" s="36"/>
      <c r="I5" s="36"/>
    </row>
    <row r="6" spans="1:9" ht="12.75">
      <c r="A6" s="48" t="s">
        <v>85</v>
      </c>
      <c r="B6" s="49">
        <v>17</v>
      </c>
      <c r="C6" s="49">
        <v>33</v>
      </c>
      <c r="D6" s="49">
        <v>10</v>
      </c>
      <c r="E6" s="36"/>
      <c r="F6" s="36">
        <v>75</v>
      </c>
      <c r="G6" s="36"/>
      <c r="H6" s="36"/>
      <c r="I6" s="36"/>
    </row>
    <row r="7" spans="1:9" ht="12.75">
      <c r="A7" s="48" t="s">
        <v>222</v>
      </c>
      <c r="B7" s="49">
        <v>16.5</v>
      </c>
      <c r="C7" s="49">
        <v>38.5</v>
      </c>
      <c r="D7" s="49">
        <v>11</v>
      </c>
      <c r="E7" s="36"/>
      <c r="F7" s="36">
        <v>130</v>
      </c>
      <c r="G7" s="36"/>
      <c r="H7" s="36"/>
      <c r="I7" s="36"/>
    </row>
    <row r="8" spans="1:9" ht="12.75">
      <c r="A8" s="48" t="s">
        <v>159</v>
      </c>
      <c r="B8" s="48" t="s">
        <v>152</v>
      </c>
      <c r="C8" s="48" t="s">
        <v>153</v>
      </c>
      <c r="D8" s="48" t="s">
        <v>154</v>
      </c>
      <c r="E8" s="48" t="s">
        <v>155</v>
      </c>
      <c r="F8" s="48" t="s">
        <v>156</v>
      </c>
      <c r="G8" s="48" t="s">
        <v>225</v>
      </c>
      <c r="H8" s="68" t="s">
        <v>223</v>
      </c>
      <c r="I8" s="68"/>
    </row>
    <row r="9" spans="1:9" ht="12.75">
      <c r="A9" s="48" t="s">
        <v>14</v>
      </c>
      <c r="B9" s="49">
        <v>66.27</v>
      </c>
      <c r="C9" s="49">
        <v>44.22</v>
      </c>
      <c r="D9" s="49">
        <v>51</v>
      </c>
      <c r="E9" s="49">
        <v>82</v>
      </c>
      <c r="F9" s="49">
        <v>293</v>
      </c>
      <c r="G9" s="49">
        <v>17.52</v>
      </c>
      <c r="H9" s="49">
        <v>17.07</v>
      </c>
      <c r="I9" s="36"/>
    </row>
    <row r="10" spans="1:9" ht="12.75">
      <c r="A10" s="48" t="s">
        <v>13</v>
      </c>
      <c r="B10" s="49">
        <v>70.71</v>
      </c>
      <c r="C10" s="49">
        <v>44.64</v>
      </c>
      <c r="D10" s="49">
        <v>28</v>
      </c>
      <c r="E10" s="49">
        <v>83</v>
      </c>
      <c r="F10" s="49">
        <v>305</v>
      </c>
      <c r="G10" s="49">
        <v>12.58</v>
      </c>
      <c r="H10" s="49">
        <v>10.42</v>
      </c>
      <c r="I10" s="36"/>
    </row>
    <row r="11" spans="1:9" ht="12.75">
      <c r="A11" s="48" t="s">
        <v>160</v>
      </c>
      <c r="B11" s="49">
        <v>40.4</v>
      </c>
      <c r="C11" s="49">
        <v>19</v>
      </c>
      <c r="D11" s="49">
        <v>50</v>
      </c>
      <c r="E11" s="49">
        <v>70</v>
      </c>
      <c r="F11" s="49">
        <v>204</v>
      </c>
      <c r="G11" s="49">
        <v>29.86</v>
      </c>
      <c r="H11" s="49">
        <v>26.13</v>
      </c>
      <c r="I11" s="36"/>
    </row>
    <row r="12" spans="1:9" ht="12.75">
      <c r="A12" s="48" t="s">
        <v>15</v>
      </c>
      <c r="B12" s="49">
        <v>30.5</v>
      </c>
      <c r="C12" s="49">
        <v>7.19</v>
      </c>
      <c r="D12" s="49">
        <v>24</v>
      </c>
      <c r="E12" s="49">
        <v>41</v>
      </c>
      <c r="F12" s="49">
        <v>148</v>
      </c>
      <c r="G12" s="49">
        <v>12.44</v>
      </c>
      <c r="H12" s="49">
        <v>6.25</v>
      </c>
      <c r="I12" s="36"/>
    </row>
    <row r="13" spans="1:9" ht="12.75">
      <c r="A13" s="48" t="s">
        <v>161</v>
      </c>
      <c r="B13" s="36"/>
      <c r="C13" s="36"/>
      <c r="D13" s="36"/>
      <c r="E13" s="36"/>
      <c r="F13" s="36"/>
      <c r="G13" s="36"/>
      <c r="H13" s="36"/>
      <c r="I13" s="36"/>
    </row>
    <row r="14" spans="1:9" ht="12.75">
      <c r="A14" s="48" t="s">
        <v>45</v>
      </c>
      <c r="B14" s="49">
        <v>40.34</v>
      </c>
      <c r="C14" s="49">
        <v>16.53</v>
      </c>
      <c r="D14" s="49">
        <v>44</v>
      </c>
      <c r="E14" s="49">
        <v>59</v>
      </c>
      <c r="F14" s="49">
        <v>189</v>
      </c>
      <c r="G14" s="49">
        <v>15.83</v>
      </c>
      <c r="H14" s="49">
        <v>15.21</v>
      </c>
      <c r="I14" s="36"/>
    </row>
    <row r="15" spans="1:9" ht="12.75">
      <c r="A15" s="48" t="s">
        <v>47</v>
      </c>
      <c r="B15" s="49">
        <v>63.57</v>
      </c>
      <c r="C15" s="49">
        <v>37.33</v>
      </c>
      <c r="D15" s="49">
        <v>44</v>
      </c>
      <c r="E15" s="49">
        <v>80</v>
      </c>
      <c r="F15" s="49">
        <v>287</v>
      </c>
      <c r="G15" s="49">
        <v>19.12</v>
      </c>
      <c r="H15" s="49">
        <v>19.27</v>
      </c>
      <c r="I15" s="36"/>
    </row>
    <row r="16" spans="1:9" ht="12.75">
      <c r="A16" s="48" t="s">
        <v>88</v>
      </c>
      <c r="B16" s="49">
        <v>72.6</v>
      </c>
      <c r="C16" s="49">
        <v>44.87</v>
      </c>
      <c r="D16" s="49">
        <v>47</v>
      </c>
      <c r="E16" s="49">
        <v>86</v>
      </c>
      <c r="F16" s="49">
        <v>313</v>
      </c>
      <c r="G16" s="49">
        <v>16.37</v>
      </c>
      <c r="H16" s="49">
        <v>21.72</v>
      </c>
      <c r="I16" s="36"/>
    </row>
    <row r="17" spans="1:9" ht="12.75">
      <c r="A17" s="48" t="s">
        <v>89</v>
      </c>
      <c r="B17" s="49">
        <v>38.23</v>
      </c>
      <c r="C17" s="49">
        <v>13.52</v>
      </c>
      <c r="D17" s="49">
        <v>44</v>
      </c>
      <c r="E17" s="49">
        <v>56</v>
      </c>
      <c r="F17" s="49">
        <v>181</v>
      </c>
      <c r="G17" s="49">
        <v>18.82</v>
      </c>
      <c r="H17" s="49">
        <v>17.14</v>
      </c>
      <c r="I17" s="36"/>
    </row>
    <row r="18" spans="1:9" ht="12.75">
      <c r="A18" s="48" t="s">
        <v>0</v>
      </c>
      <c r="B18" s="49">
        <v>36.4</v>
      </c>
      <c r="C18" s="49">
        <v>16.25</v>
      </c>
      <c r="D18" s="49">
        <v>20</v>
      </c>
      <c r="E18" s="49">
        <v>53</v>
      </c>
      <c r="F18" s="49">
        <v>163</v>
      </c>
      <c r="G18" s="49">
        <v>17</v>
      </c>
      <c r="H18" s="49">
        <v>15</v>
      </c>
      <c r="I18" s="36"/>
    </row>
    <row r="19" spans="1:9" ht="12.75">
      <c r="A19" s="48" t="s">
        <v>162</v>
      </c>
      <c r="B19" s="36"/>
      <c r="C19" s="36"/>
      <c r="D19" s="36"/>
      <c r="E19" s="36"/>
      <c r="F19" s="36"/>
      <c r="G19" s="36"/>
      <c r="H19" s="36"/>
      <c r="I19" s="36"/>
    </row>
    <row r="20" spans="1:9" ht="12.75">
      <c r="A20" s="48" t="s">
        <v>40</v>
      </c>
      <c r="B20" s="49">
        <v>40.85</v>
      </c>
      <c r="C20" s="49">
        <v>18.99</v>
      </c>
      <c r="D20" s="49">
        <v>47</v>
      </c>
      <c r="E20" s="49">
        <v>70</v>
      </c>
      <c r="F20" s="49">
        <v>196</v>
      </c>
      <c r="G20" s="49">
        <v>27.75</v>
      </c>
      <c r="H20" s="49">
        <v>27.12</v>
      </c>
      <c r="I20" s="36"/>
    </row>
    <row r="21" spans="1:9" ht="12.75">
      <c r="A21" s="48" t="s">
        <v>164</v>
      </c>
      <c r="B21" s="49">
        <v>64.95</v>
      </c>
      <c r="C21" s="49">
        <v>40.97</v>
      </c>
      <c r="D21" s="49">
        <v>44</v>
      </c>
      <c r="E21" s="49">
        <v>82</v>
      </c>
      <c r="F21" s="49">
        <v>300</v>
      </c>
      <c r="G21" s="49">
        <v>19.33</v>
      </c>
      <c r="H21" s="49">
        <v>20.21</v>
      </c>
      <c r="I21" s="36"/>
    </row>
    <row r="22" spans="1:9" ht="12.75">
      <c r="A22" s="48" t="s">
        <v>43</v>
      </c>
      <c r="B22" s="49">
        <v>46.21</v>
      </c>
      <c r="C22" s="49">
        <v>20.76</v>
      </c>
      <c r="D22" s="49">
        <v>43</v>
      </c>
      <c r="E22" s="49">
        <v>60</v>
      </c>
      <c r="F22" s="49">
        <v>215</v>
      </c>
      <c r="G22" s="49">
        <v>15.95</v>
      </c>
      <c r="H22" s="49">
        <v>17.5</v>
      </c>
      <c r="I22" s="36"/>
    </row>
    <row r="23" spans="1:9" ht="12.75">
      <c r="A23" s="48" t="s">
        <v>42</v>
      </c>
      <c r="B23" s="49">
        <v>53.87</v>
      </c>
      <c r="C23" s="49">
        <v>28.19</v>
      </c>
      <c r="D23" s="49">
        <v>47</v>
      </c>
      <c r="E23" s="49">
        <v>73</v>
      </c>
      <c r="F23" s="49">
        <v>230</v>
      </c>
      <c r="G23" s="49">
        <v>20.2</v>
      </c>
      <c r="H23" s="49">
        <v>20.62</v>
      </c>
      <c r="I23" s="36"/>
    </row>
    <row r="24" spans="1:9" ht="12.75">
      <c r="A24" s="48" t="s">
        <v>165</v>
      </c>
      <c r="B24" s="36"/>
      <c r="C24" s="36"/>
      <c r="D24" s="36"/>
      <c r="E24" s="36"/>
      <c r="F24" s="36"/>
      <c r="G24" s="36"/>
      <c r="H24" s="36"/>
      <c r="I24" s="36"/>
    </row>
    <row r="25" spans="1:9" ht="12.75">
      <c r="A25" s="48" t="s">
        <v>10</v>
      </c>
      <c r="B25" s="49">
        <v>49.26</v>
      </c>
      <c r="C25" s="49">
        <v>20.06</v>
      </c>
      <c r="D25" s="49">
        <v>43</v>
      </c>
      <c r="E25" s="49">
        <v>64</v>
      </c>
      <c r="F25" s="49">
        <v>208</v>
      </c>
      <c r="G25" s="49">
        <v>14.75</v>
      </c>
      <c r="H25" s="49">
        <v>12.5</v>
      </c>
      <c r="I25" s="36"/>
    </row>
    <row r="26" spans="1:9" ht="12.75">
      <c r="A26" s="48" t="s">
        <v>12</v>
      </c>
      <c r="B26" s="49">
        <v>41.53</v>
      </c>
      <c r="C26" s="49" t="s">
        <v>224</v>
      </c>
      <c r="D26" s="49">
        <v>43</v>
      </c>
      <c r="E26" s="49">
        <v>58</v>
      </c>
      <c r="F26" s="49">
        <v>193</v>
      </c>
      <c r="G26" s="49">
        <v>18.5</v>
      </c>
      <c r="H26" s="49">
        <v>13.12</v>
      </c>
      <c r="I26" s="36"/>
    </row>
    <row r="27" spans="1:9" ht="12.75">
      <c r="A27" s="48" t="s">
        <v>87</v>
      </c>
      <c r="B27" s="49">
        <v>51.51</v>
      </c>
      <c r="C27" s="49">
        <v>24.71</v>
      </c>
      <c r="D27" s="49">
        <v>43</v>
      </c>
      <c r="E27" s="49">
        <v>69</v>
      </c>
      <c r="F27" s="49">
        <v>246</v>
      </c>
      <c r="G27" s="49">
        <v>19.23</v>
      </c>
      <c r="H27" s="49">
        <v>24.11</v>
      </c>
      <c r="I27" s="36"/>
    </row>
    <row r="28" spans="1:9" ht="12.75">
      <c r="A28" s="48" t="s">
        <v>126</v>
      </c>
      <c r="B28" s="49">
        <v>34.9</v>
      </c>
      <c r="C28" s="49">
        <v>10.64</v>
      </c>
      <c r="D28" s="49">
        <v>39</v>
      </c>
      <c r="E28" s="49">
        <v>55</v>
      </c>
      <c r="F28" s="49">
        <v>180</v>
      </c>
      <c r="G28" s="49">
        <v>21.57</v>
      </c>
      <c r="H28" s="49">
        <v>19.06</v>
      </c>
      <c r="I28" s="36"/>
    </row>
    <row r="29" spans="1:9" ht="12.75">
      <c r="A29" s="48" t="s">
        <v>166</v>
      </c>
      <c r="B29" s="36"/>
      <c r="C29" s="36"/>
      <c r="D29" s="36"/>
      <c r="E29" s="36"/>
      <c r="F29" s="36"/>
      <c r="G29" s="36"/>
      <c r="H29" s="36"/>
      <c r="I29" s="36"/>
    </row>
    <row r="30" spans="1:9" ht="12.75">
      <c r="A30" s="48" t="s">
        <v>38</v>
      </c>
      <c r="B30" s="49">
        <v>32.78</v>
      </c>
      <c r="C30" s="49">
        <v>10.74</v>
      </c>
      <c r="D30" s="49">
        <v>37</v>
      </c>
      <c r="E30" s="49">
        <v>44</v>
      </c>
      <c r="F30" s="49">
        <v>151</v>
      </c>
      <c r="G30" s="49">
        <v>11.5</v>
      </c>
      <c r="H30" s="49">
        <v>8.12</v>
      </c>
      <c r="I30" s="36"/>
    </row>
    <row r="31" spans="1:9" ht="12.75">
      <c r="A31" s="48" t="s">
        <v>37</v>
      </c>
      <c r="B31" s="49">
        <v>27.22</v>
      </c>
      <c r="C31" s="49">
        <v>6.25</v>
      </c>
      <c r="D31" s="49">
        <v>32</v>
      </c>
      <c r="E31" s="49">
        <v>42</v>
      </c>
      <c r="F31" s="49">
        <v>136</v>
      </c>
      <c r="G31" s="49">
        <v>15.75</v>
      </c>
      <c r="H31" s="49">
        <v>6.79</v>
      </c>
      <c r="I31" s="36"/>
    </row>
    <row r="32" spans="1:9" ht="12.75">
      <c r="A32" s="48" t="s">
        <v>167</v>
      </c>
      <c r="B32" s="49">
        <v>21.69</v>
      </c>
      <c r="C32" s="49">
        <v>3.85</v>
      </c>
      <c r="D32" s="49">
        <v>26</v>
      </c>
      <c r="E32" s="49">
        <v>30</v>
      </c>
      <c r="F32" s="49">
        <v>100</v>
      </c>
      <c r="G32" s="49">
        <v>12.12</v>
      </c>
      <c r="H32" s="49">
        <v>2.5</v>
      </c>
      <c r="I32" s="36"/>
    </row>
    <row r="33" spans="1:9" ht="12.75">
      <c r="A33" s="48" t="s">
        <v>35</v>
      </c>
      <c r="B33" s="49">
        <v>33.62</v>
      </c>
      <c r="C33" s="49">
        <v>11.55</v>
      </c>
      <c r="D33" s="49">
        <v>37</v>
      </c>
      <c r="E33" s="49">
        <v>45</v>
      </c>
      <c r="F33" s="49">
        <v>153</v>
      </c>
      <c r="G33" s="49">
        <v>12</v>
      </c>
      <c r="H33" s="49">
        <v>8.75</v>
      </c>
      <c r="I33" s="36"/>
    </row>
    <row r="34" spans="1:9" ht="12.75">
      <c r="A34" s="48" t="s">
        <v>36</v>
      </c>
      <c r="B34" s="49">
        <v>36.11</v>
      </c>
      <c r="C34" s="49">
        <v>10.92</v>
      </c>
      <c r="D34" s="49">
        <v>19</v>
      </c>
      <c r="E34" s="49">
        <v>44</v>
      </c>
      <c r="F34" s="49">
        <v>153</v>
      </c>
      <c r="G34" s="49">
        <v>10</v>
      </c>
      <c r="H34" s="49">
        <v>12.27</v>
      </c>
      <c r="I34" s="36"/>
    </row>
    <row r="35" spans="1:9" ht="12.75">
      <c r="A35" s="48" t="s">
        <v>85</v>
      </c>
      <c r="B35" s="36"/>
      <c r="C35" s="36"/>
      <c r="D35" s="36"/>
      <c r="E35" s="36"/>
      <c r="F35" s="36"/>
      <c r="G35" s="36"/>
      <c r="H35" s="36"/>
      <c r="I35" s="36"/>
    </row>
    <row r="36" spans="1:9" ht="12.75">
      <c r="A36" s="48" t="s">
        <v>93</v>
      </c>
      <c r="B36" s="49">
        <v>25.2</v>
      </c>
      <c r="C36" s="49">
        <v>5.75</v>
      </c>
      <c r="D36" s="49">
        <v>30</v>
      </c>
      <c r="E36" s="49">
        <v>34</v>
      </c>
      <c r="F36" s="49">
        <v>117</v>
      </c>
      <c r="G36" s="49">
        <v>6.67</v>
      </c>
      <c r="H36" s="49">
        <v>4.17</v>
      </c>
      <c r="I36" s="36"/>
    </row>
    <row r="37" spans="1:9" ht="12.75">
      <c r="A37" s="48" t="s">
        <v>91</v>
      </c>
      <c r="B37" s="49">
        <v>26.04</v>
      </c>
      <c r="C37" s="49">
        <v>4.26</v>
      </c>
      <c r="D37" s="49">
        <v>27</v>
      </c>
      <c r="E37" s="49">
        <v>35</v>
      </c>
      <c r="F37" s="49">
        <v>122</v>
      </c>
      <c r="G37" s="49">
        <v>11.45</v>
      </c>
      <c r="H37" s="49">
        <v>6.59</v>
      </c>
      <c r="I37" s="36"/>
    </row>
    <row r="38" spans="1:9" ht="12.75">
      <c r="A38" s="48" t="s">
        <v>168</v>
      </c>
      <c r="B38" s="49">
        <v>17.55</v>
      </c>
      <c r="C38" s="49">
        <v>4.55</v>
      </c>
      <c r="D38" s="49">
        <v>11</v>
      </c>
      <c r="E38" s="49">
        <v>31</v>
      </c>
      <c r="F38" s="49">
        <v>66</v>
      </c>
      <c r="G38" s="49">
        <v>13.78</v>
      </c>
      <c r="H38" s="49">
        <v>11.11</v>
      </c>
      <c r="I38" s="36"/>
    </row>
    <row r="39" spans="1:9" ht="12.75">
      <c r="A39" s="48" t="s">
        <v>169</v>
      </c>
      <c r="B39" s="49">
        <v>6.47</v>
      </c>
      <c r="C39" s="49">
        <v>1.17</v>
      </c>
      <c r="D39" s="49">
        <v>15</v>
      </c>
      <c r="E39" s="49">
        <v>18</v>
      </c>
      <c r="F39" s="49">
        <v>52</v>
      </c>
      <c r="G39" s="49">
        <v>5</v>
      </c>
      <c r="H39" s="49">
        <v>2.5</v>
      </c>
      <c r="I39" s="36"/>
    </row>
    <row r="40" spans="1:9" ht="12.75">
      <c r="A40" s="48" t="s">
        <v>170</v>
      </c>
      <c r="B40" s="49">
        <v>24.5</v>
      </c>
      <c r="C40" s="49">
        <v>6.25</v>
      </c>
      <c r="D40" s="49">
        <v>4</v>
      </c>
      <c r="E40" s="49">
        <v>32</v>
      </c>
      <c r="F40" s="49">
        <v>98</v>
      </c>
      <c r="G40" s="49">
        <v>7.5</v>
      </c>
      <c r="H40" s="49">
        <v>6.25</v>
      </c>
      <c r="I40" s="36"/>
    </row>
    <row r="41" spans="1:9" ht="12.75">
      <c r="A41" s="48" t="s">
        <v>180</v>
      </c>
      <c r="B41" s="36"/>
      <c r="C41" s="36"/>
      <c r="D41" s="36"/>
      <c r="E41" s="36"/>
      <c r="F41" s="36"/>
      <c r="G41" s="36"/>
      <c r="H41" s="36"/>
      <c r="I41" s="36"/>
    </row>
    <row r="42" spans="1:9" ht="12.75">
      <c r="A42" s="48" t="s">
        <v>17</v>
      </c>
      <c r="B42" s="49">
        <v>63.55</v>
      </c>
      <c r="C42" s="49">
        <v>37.83</v>
      </c>
      <c r="D42" s="49">
        <v>38</v>
      </c>
      <c r="E42" s="49">
        <v>80</v>
      </c>
      <c r="F42" s="49">
        <v>272</v>
      </c>
      <c r="G42" s="49">
        <v>18.8</v>
      </c>
      <c r="H42" s="49">
        <v>20.94</v>
      </c>
      <c r="I42" s="36"/>
    </row>
    <row r="43" spans="1:9" ht="12.75">
      <c r="A43" s="48" t="s">
        <v>18</v>
      </c>
      <c r="B43" s="49">
        <v>48.49</v>
      </c>
      <c r="C43" s="49">
        <v>25.64</v>
      </c>
      <c r="D43" s="49">
        <v>35</v>
      </c>
      <c r="E43" s="49">
        <v>64</v>
      </c>
      <c r="F43" s="49">
        <v>212</v>
      </c>
      <c r="G43" s="49">
        <v>15.5</v>
      </c>
      <c r="H43" s="49">
        <v>18.12</v>
      </c>
      <c r="I43" s="36"/>
    </row>
    <row r="44" spans="1:9" ht="12.75">
      <c r="A44" s="48" t="s">
        <v>21</v>
      </c>
      <c r="B44" s="49">
        <v>42.6</v>
      </c>
      <c r="C44" s="49">
        <v>18</v>
      </c>
      <c r="D44" s="49">
        <v>35</v>
      </c>
      <c r="E44" s="49">
        <v>64</v>
      </c>
      <c r="F44" s="49">
        <v>200</v>
      </c>
      <c r="G44" s="49">
        <v>24.25</v>
      </c>
      <c r="H44" s="49">
        <v>26.37</v>
      </c>
      <c r="I44" s="36"/>
    </row>
    <row r="45" spans="1:9" ht="12.75">
      <c r="A45" s="48" t="s">
        <v>65</v>
      </c>
      <c r="B45" s="49">
        <v>16.62</v>
      </c>
      <c r="C45" s="49">
        <v>3.46</v>
      </c>
      <c r="D45" s="49">
        <v>26</v>
      </c>
      <c r="E45" s="49">
        <v>27</v>
      </c>
      <c r="F45" s="49">
        <v>84</v>
      </c>
      <c r="G45" s="49">
        <v>13.75</v>
      </c>
      <c r="H45" s="49">
        <v>5.62</v>
      </c>
      <c r="I45" s="36"/>
    </row>
    <row r="46" spans="1:9" ht="12.75">
      <c r="A46" s="48" t="s">
        <v>66</v>
      </c>
      <c r="B46" s="49">
        <v>30</v>
      </c>
      <c r="C46" s="49">
        <v>11</v>
      </c>
      <c r="D46" s="49">
        <v>20</v>
      </c>
      <c r="E46" s="49">
        <v>42</v>
      </c>
      <c r="F46" s="49">
        <v>139</v>
      </c>
      <c r="G46" s="49">
        <v>7.25</v>
      </c>
      <c r="H46" s="49">
        <v>6.25</v>
      </c>
      <c r="I46" s="36"/>
    </row>
    <row r="47" spans="1:9" ht="12.75">
      <c r="A47" s="48" t="s">
        <v>172</v>
      </c>
      <c r="B47" s="49">
        <v>16.13</v>
      </c>
      <c r="C47" s="49">
        <v>2.89</v>
      </c>
      <c r="D47" s="49">
        <v>32</v>
      </c>
      <c r="E47" s="49">
        <v>23</v>
      </c>
      <c r="F47" s="49">
        <v>75</v>
      </c>
      <c r="G47" s="49">
        <v>7.44</v>
      </c>
      <c r="H47" s="49">
        <v>6.88</v>
      </c>
      <c r="I47" s="36"/>
    </row>
    <row r="48" spans="1:9" ht="12.75">
      <c r="A48" s="48" t="s">
        <v>177</v>
      </c>
      <c r="B48" s="49">
        <v>48.76</v>
      </c>
      <c r="C48" s="49">
        <v>26.49</v>
      </c>
      <c r="D48" s="49">
        <v>42</v>
      </c>
      <c r="E48" s="49">
        <v>65</v>
      </c>
      <c r="F48" s="49">
        <v>233</v>
      </c>
      <c r="G48" s="49">
        <v>18.45</v>
      </c>
      <c r="H48" s="49">
        <v>20.68</v>
      </c>
      <c r="I48" s="36"/>
    </row>
    <row r="49" spans="1:9" ht="12.75">
      <c r="A49" s="48" t="s">
        <v>184</v>
      </c>
      <c r="B49" s="49">
        <v>21.67</v>
      </c>
      <c r="C49" s="49">
        <v>4.17</v>
      </c>
      <c r="D49" s="49">
        <v>3</v>
      </c>
      <c r="E49" s="49">
        <v>24</v>
      </c>
      <c r="F49" s="49">
        <v>65</v>
      </c>
      <c r="G49" s="49">
        <v>2.34</v>
      </c>
      <c r="H49" s="49">
        <v>3.33</v>
      </c>
      <c r="I49" s="36"/>
    </row>
  </sheetData>
  <mergeCells count="1">
    <mergeCell ref="H8:I8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C2" sqref="C2:C8"/>
    </sheetView>
  </sheetViews>
  <sheetFormatPr defaultColWidth="9.140625" defaultRowHeight="12.75"/>
  <cols>
    <col min="1" max="1" width="19.421875" style="0" bestFit="1" customWidth="1"/>
    <col min="2" max="3" width="5.57421875" style="0" bestFit="1" customWidth="1"/>
    <col min="4" max="4" width="8.140625" style="0" bestFit="1" customWidth="1"/>
    <col min="5" max="5" width="6.57421875" style="0" bestFit="1" customWidth="1"/>
    <col min="6" max="6" width="8.00390625" style="0" bestFit="1" customWidth="1"/>
    <col min="7" max="7" width="9.7109375" style="0" bestFit="1" customWidth="1"/>
    <col min="8" max="8" width="7.7109375" style="0" bestFit="1" customWidth="1"/>
    <col min="9" max="16384" width="23.7109375" style="0" customWidth="1"/>
  </cols>
  <sheetData>
    <row r="1" spans="1:9" ht="12.75">
      <c r="A1" s="36" t="s">
        <v>140</v>
      </c>
      <c r="B1" s="36" t="s">
        <v>141</v>
      </c>
      <c r="C1" s="36" t="s">
        <v>142</v>
      </c>
      <c r="D1" s="36" t="s">
        <v>143</v>
      </c>
      <c r="E1" s="36"/>
      <c r="F1" s="36"/>
      <c r="G1" s="36"/>
      <c r="H1" s="36"/>
      <c r="I1" s="36"/>
    </row>
    <row r="2" spans="1:9" ht="12.75">
      <c r="A2" s="36" t="s">
        <v>144</v>
      </c>
      <c r="B2" s="50">
        <v>12.5</v>
      </c>
      <c r="C2" s="50">
        <v>2.5</v>
      </c>
      <c r="D2" s="50">
        <v>3</v>
      </c>
      <c r="E2" s="36"/>
      <c r="F2" s="36"/>
      <c r="G2" s="36"/>
      <c r="H2" s="36"/>
      <c r="I2" s="36"/>
    </row>
    <row r="3" spans="1:9" ht="12.75">
      <c r="A3" s="36" t="s">
        <v>149</v>
      </c>
      <c r="B3" s="50">
        <v>11.5</v>
      </c>
      <c r="C3" s="50">
        <v>3.5</v>
      </c>
      <c r="D3" s="50">
        <v>3</v>
      </c>
      <c r="E3" s="36"/>
      <c r="F3" s="36"/>
      <c r="G3" s="36"/>
      <c r="H3" s="36"/>
      <c r="I3" s="36"/>
    </row>
    <row r="4" spans="1:9" ht="12.75">
      <c r="A4" s="36" t="s">
        <v>146</v>
      </c>
      <c r="B4" s="50">
        <v>8.5</v>
      </c>
      <c r="C4" s="50">
        <v>6.5</v>
      </c>
      <c r="D4" s="50">
        <v>3</v>
      </c>
      <c r="E4" s="36"/>
      <c r="F4" s="36"/>
      <c r="G4" s="36"/>
      <c r="H4" s="36"/>
      <c r="I4" s="36"/>
    </row>
    <row r="5" spans="1:9" ht="12.75">
      <c r="A5" s="36" t="s">
        <v>147</v>
      </c>
      <c r="B5" s="50">
        <v>7.5</v>
      </c>
      <c r="C5" s="50">
        <v>2.5</v>
      </c>
      <c r="D5" s="50">
        <v>2</v>
      </c>
      <c r="E5" s="36"/>
      <c r="F5" s="36"/>
      <c r="G5" s="36"/>
      <c r="H5" s="36"/>
      <c r="I5" s="36"/>
    </row>
    <row r="6" spans="1:9" ht="12.75">
      <c r="A6" s="36" t="s">
        <v>145</v>
      </c>
      <c r="B6" s="50">
        <v>3</v>
      </c>
      <c r="C6" s="50">
        <v>7</v>
      </c>
      <c r="D6" s="50">
        <v>2</v>
      </c>
      <c r="E6" s="36"/>
      <c r="F6" s="36"/>
      <c r="G6" s="36"/>
      <c r="H6" s="36"/>
      <c r="I6" s="36"/>
    </row>
    <row r="7" spans="1:9" ht="12.75">
      <c r="A7" s="36" t="s">
        <v>148</v>
      </c>
      <c r="B7" s="50">
        <v>2</v>
      </c>
      <c r="C7" s="50">
        <v>13</v>
      </c>
      <c r="D7" s="50">
        <v>3</v>
      </c>
      <c r="E7" s="36"/>
      <c r="F7" s="36"/>
      <c r="G7" s="36"/>
      <c r="H7" s="36"/>
      <c r="I7" s="36"/>
    </row>
    <row r="8" spans="1:9" ht="12.75">
      <c r="A8" s="36" t="s">
        <v>150</v>
      </c>
      <c r="B8" s="50">
        <v>0</v>
      </c>
      <c r="C8" s="50">
        <v>10</v>
      </c>
      <c r="D8" s="50">
        <v>2</v>
      </c>
      <c r="E8" s="36"/>
      <c r="F8" s="36"/>
      <c r="G8" s="36"/>
      <c r="H8" s="36"/>
      <c r="I8" s="36"/>
    </row>
    <row r="9" spans="1:9" ht="12.75">
      <c r="A9" s="36" t="s">
        <v>151</v>
      </c>
      <c r="B9" s="50">
        <v>0</v>
      </c>
      <c r="C9" s="50">
        <v>0</v>
      </c>
      <c r="D9" s="50">
        <v>0</v>
      </c>
      <c r="E9" s="36"/>
      <c r="F9" s="36"/>
      <c r="G9" s="36"/>
      <c r="H9" s="36"/>
      <c r="I9" s="36"/>
    </row>
    <row r="10" spans="1:9" ht="12.75">
      <c r="A10" s="36"/>
      <c r="B10" s="36" t="s">
        <v>152</v>
      </c>
      <c r="C10" s="36" t="s">
        <v>153</v>
      </c>
      <c r="D10" s="36" t="s">
        <v>154</v>
      </c>
      <c r="E10" s="36" t="s">
        <v>155</v>
      </c>
      <c r="F10" s="36" t="s">
        <v>156</v>
      </c>
      <c r="G10" s="36" t="s">
        <v>157</v>
      </c>
      <c r="H10" s="36" t="s">
        <v>158</v>
      </c>
      <c r="I10" s="36"/>
    </row>
    <row r="11" spans="1:9" ht="12.75">
      <c r="A11" s="36" t="s">
        <v>159</v>
      </c>
      <c r="B11" s="36"/>
      <c r="C11" s="36"/>
      <c r="D11" s="36"/>
      <c r="E11" s="36"/>
      <c r="F11" s="36"/>
      <c r="G11" s="36"/>
      <c r="H11" s="36"/>
      <c r="I11" s="36"/>
    </row>
    <row r="12" spans="1:9" ht="12.75">
      <c r="A12" s="36" t="s">
        <v>14</v>
      </c>
      <c r="B12" s="50">
        <v>61</v>
      </c>
      <c r="C12" s="50">
        <v>41.43</v>
      </c>
      <c r="D12" s="50">
        <v>7</v>
      </c>
      <c r="E12" s="50">
        <v>68</v>
      </c>
      <c r="F12" s="50">
        <v>244</v>
      </c>
      <c r="G12" s="50">
        <v>6</v>
      </c>
      <c r="H12" s="50">
        <v>5</v>
      </c>
      <c r="I12" s="36"/>
    </row>
    <row r="13" spans="1:9" ht="12.75">
      <c r="A13" s="36" t="s">
        <v>13</v>
      </c>
      <c r="B13" s="50">
        <v>75.5</v>
      </c>
      <c r="C13" s="50">
        <v>50.63</v>
      </c>
      <c r="D13" s="50">
        <v>4</v>
      </c>
      <c r="E13" s="50">
        <v>80</v>
      </c>
      <c r="F13" s="50">
        <v>302</v>
      </c>
      <c r="G13" s="50">
        <v>4.5</v>
      </c>
      <c r="H13" s="50">
        <v>6.87</v>
      </c>
      <c r="I13" s="36"/>
    </row>
    <row r="14" spans="1:9" ht="12.75">
      <c r="A14" s="36" t="s">
        <v>160</v>
      </c>
      <c r="B14" s="50">
        <v>43.57</v>
      </c>
      <c r="C14" s="50">
        <v>23.57</v>
      </c>
      <c r="D14" s="50">
        <v>7</v>
      </c>
      <c r="E14" s="50">
        <v>55</v>
      </c>
      <c r="F14" s="50">
        <v>190</v>
      </c>
      <c r="G14" s="50">
        <v>7.5</v>
      </c>
      <c r="H14" s="50">
        <v>7.5</v>
      </c>
      <c r="I14" s="36"/>
    </row>
    <row r="15" spans="1:9" ht="12.75">
      <c r="A15" s="36" t="s">
        <v>15</v>
      </c>
      <c r="B15" s="50">
        <v>26.75</v>
      </c>
      <c r="C15" s="50">
        <v>7.5</v>
      </c>
      <c r="D15" s="50">
        <v>4</v>
      </c>
      <c r="E15" s="50">
        <v>33</v>
      </c>
      <c r="F15" s="50">
        <v>107</v>
      </c>
      <c r="G15" s="50">
        <v>6.25</v>
      </c>
      <c r="H15" s="50">
        <v>5</v>
      </c>
      <c r="I15" s="36"/>
    </row>
    <row r="16" spans="1:9" ht="12.75">
      <c r="A16" s="36" t="s">
        <v>161</v>
      </c>
      <c r="B16" s="36"/>
      <c r="C16" s="36"/>
      <c r="D16" s="36"/>
      <c r="E16" s="36"/>
      <c r="F16" s="36"/>
      <c r="G16" s="36"/>
      <c r="H16" s="36"/>
      <c r="I16" s="36"/>
    </row>
    <row r="17" spans="1:9" ht="12.75">
      <c r="A17" s="36" t="s">
        <v>45</v>
      </c>
      <c r="B17" s="50">
        <v>43.17</v>
      </c>
      <c r="C17" s="50">
        <v>17.29</v>
      </c>
      <c r="D17" s="50">
        <v>12</v>
      </c>
      <c r="E17" s="50">
        <v>50</v>
      </c>
      <c r="F17" s="50">
        <v>181</v>
      </c>
      <c r="G17" s="50">
        <v>7.5</v>
      </c>
      <c r="H17" s="50">
        <v>5.94</v>
      </c>
      <c r="I17" s="36"/>
    </row>
    <row r="18" spans="1:9" ht="12.75">
      <c r="A18" s="36" t="s">
        <v>47</v>
      </c>
      <c r="B18" s="50">
        <v>59.67</v>
      </c>
      <c r="C18" s="50">
        <v>35.83</v>
      </c>
      <c r="D18" s="50">
        <v>12</v>
      </c>
      <c r="E18" s="50">
        <v>71</v>
      </c>
      <c r="F18" s="50">
        <v>263</v>
      </c>
      <c r="G18" s="50">
        <v>15.75</v>
      </c>
      <c r="H18" s="50">
        <v>16.87</v>
      </c>
      <c r="I18" s="36"/>
    </row>
    <row r="19" spans="1:9" ht="12.75">
      <c r="A19" s="36" t="s">
        <v>88</v>
      </c>
      <c r="B19" s="50">
        <v>64.63</v>
      </c>
      <c r="C19" s="50">
        <v>36.86</v>
      </c>
      <c r="D19" s="50">
        <v>8</v>
      </c>
      <c r="E19" s="50">
        <v>75</v>
      </c>
      <c r="F19" s="50">
        <v>262</v>
      </c>
      <c r="G19" s="50">
        <v>9.5</v>
      </c>
      <c r="H19" s="50">
        <v>8</v>
      </c>
      <c r="I19" s="36"/>
    </row>
    <row r="20" spans="1:9" ht="12.75">
      <c r="A20" s="36" t="s">
        <v>89</v>
      </c>
      <c r="B20" s="50">
        <v>35</v>
      </c>
      <c r="C20" s="50">
        <v>11.25</v>
      </c>
      <c r="D20" s="50">
        <v>12</v>
      </c>
      <c r="E20" s="50">
        <v>45</v>
      </c>
      <c r="F20" s="50">
        <v>158</v>
      </c>
      <c r="G20" s="50">
        <v>16.75</v>
      </c>
      <c r="H20" s="50">
        <v>10</v>
      </c>
      <c r="I20" s="36"/>
    </row>
    <row r="21" spans="1:9" ht="12.75">
      <c r="A21" s="36" t="s">
        <v>0</v>
      </c>
      <c r="B21" s="50">
        <v>36</v>
      </c>
      <c r="C21" s="50">
        <v>15</v>
      </c>
      <c r="D21" s="50">
        <v>8</v>
      </c>
      <c r="E21" s="50">
        <v>46</v>
      </c>
      <c r="F21" s="50">
        <v>152</v>
      </c>
      <c r="G21" s="50">
        <v>12</v>
      </c>
      <c r="H21" s="50">
        <v>7.5</v>
      </c>
      <c r="I21" s="36"/>
    </row>
    <row r="22" spans="1:9" ht="12.75">
      <c r="A22" s="36" t="s">
        <v>162</v>
      </c>
      <c r="B22" s="36"/>
      <c r="C22" s="36"/>
      <c r="D22" s="36"/>
      <c r="E22" s="36"/>
      <c r="F22" s="36"/>
      <c r="G22" s="36"/>
      <c r="H22" s="36"/>
      <c r="I22" s="36"/>
    </row>
    <row r="23" spans="1:9" ht="12.75">
      <c r="A23" s="36" t="s">
        <v>163</v>
      </c>
      <c r="B23" s="50">
        <v>39.83</v>
      </c>
      <c r="C23" s="50">
        <v>16.46</v>
      </c>
      <c r="D23" s="50">
        <v>12</v>
      </c>
      <c r="E23" s="50">
        <v>53</v>
      </c>
      <c r="F23" s="50">
        <v>167</v>
      </c>
      <c r="G23" s="50">
        <v>12.5</v>
      </c>
      <c r="H23" s="50">
        <v>14.37</v>
      </c>
      <c r="I23" s="36"/>
    </row>
    <row r="24" spans="1:9" ht="12.75">
      <c r="A24" s="36" t="s">
        <v>164</v>
      </c>
      <c r="B24" s="50">
        <v>60.67</v>
      </c>
      <c r="C24" s="50">
        <v>37.29</v>
      </c>
      <c r="D24" s="50">
        <v>12</v>
      </c>
      <c r="E24" s="50">
        <v>77</v>
      </c>
      <c r="F24" s="50">
        <v>258</v>
      </c>
      <c r="G24" s="50">
        <v>16</v>
      </c>
      <c r="H24" s="50">
        <v>13.7</v>
      </c>
      <c r="I24" s="36"/>
    </row>
    <row r="25" spans="1:9" ht="12.75">
      <c r="A25" s="36" t="s">
        <v>43</v>
      </c>
      <c r="B25" s="50">
        <v>40.5</v>
      </c>
      <c r="C25" s="50">
        <v>18.75</v>
      </c>
      <c r="D25" s="50">
        <v>8</v>
      </c>
      <c r="E25" s="50">
        <v>51</v>
      </c>
      <c r="F25" s="50">
        <v>172</v>
      </c>
      <c r="G25" s="50">
        <v>13</v>
      </c>
      <c r="H25" s="50">
        <v>11.25</v>
      </c>
      <c r="I25" s="36"/>
    </row>
    <row r="26" spans="1:9" ht="12.75">
      <c r="A26" s="36" t="s">
        <v>42</v>
      </c>
      <c r="B26" s="50">
        <v>50.67</v>
      </c>
      <c r="C26" s="50">
        <v>24.79</v>
      </c>
      <c r="D26" s="50">
        <v>12</v>
      </c>
      <c r="E26" s="50">
        <v>56</v>
      </c>
      <c r="F26" s="50">
        <v>209</v>
      </c>
      <c r="G26" s="50">
        <v>6.5</v>
      </c>
      <c r="H26" s="50">
        <v>9.37</v>
      </c>
      <c r="I26" s="36"/>
    </row>
    <row r="27" spans="1:9" ht="12.75">
      <c r="A27" s="36" t="s">
        <v>165</v>
      </c>
      <c r="B27" s="36"/>
      <c r="C27" s="36"/>
      <c r="D27" s="36"/>
      <c r="E27" s="36"/>
      <c r="F27" s="36"/>
      <c r="G27" s="36"/>
      <c r="H27" s="36"/>
      <c r="I27" s="36"/>
    </row>
    <row r="28" spans="1:9" ht="12.75">
      <c r="A28" s="36" t="s">
        <v>10</v>
      </c>
      <c r="B28" s="50">
        <v>49.25</v>
      </c>
      <c r="C28" s="50">
        <v>20</v>
      </c>
      <c r="D28" s="50">
        <v>8</v>
      </c>
      <c r="E28" s="50">
        <v>55</v>
      </c>
      <c r="F28" s="50">
        <v>208</v>
      </c>
      <c r="G28" s="50">
        <v>3</v>
      </c>
      <c r="H28" s="50">
        <v>4.37</v>
      </c>
      <c r="I28" s="36"/>
    </row>
    <row r="29" spans="1:9" ht="12.75">
      <c r="A29" s="36" t="s">
        <v>12</v>
      </c>
      <c r="B29" s="50">
        <v>37.5</v>
      </c>
      <c r="C29" s="50">
        <v>14.38</v>
      </c>
      <c r="D29" s="50">
        <v>8</v>
      </c>
      <c r="E29" s="50">
        <v>48</v>
      </c>
      <c r="F29" s="50">
        <v>170</v>
      </c>
      <c r="G29" s="50">
        <v>5.5</v>
      </c>
      <c r="H29" s="50">
        <v>6.25</v>
      </c>
      <c r="I29" s="36"/>
    </row>
    <row r="30" spans="1:9" ht="12.75">
      <c r="A30" s="36" t="s">
        <v>87</v>
      </c>
      <c r="B30" s="50">
        <v>47.38</v>
      </c>
      <c r="C30" s="50">
        <v>19.06</v>
      </c>
      <c r="D30" s="50">
        <v>8</v>
      </c>
      <c r="E30" s="50">
        <v>55</v>
      </c>
      <c r="F30" s="50">
        <v>195</v>
      </c>
      <c r="G30" s="50">
        <v>6.25</v>
      </c>
      <c r="H30" s="50">
        <v>10</v>
      </c>
      <c r="I30" s="36"/>
    </row>
    <row r="31" spans="1:9" ht="12.75">
      <c r="A31" s="36" t="s">
        <v>126</v>
      </c>
      <c r="B31" s="50">
        <v>31.13</v>
      </c>
      <c r="C31" s="50">
        <v>7.19</v>
      </c>
      <c r="D31" s="50">
        <v>8</v>
      </c>
      <c r="E31" s="50">
        <v>40</v>
      </c>
      <c r="F31" s="50">
        <v>146</v>
      </c>
      <c r="G31" s="50">
        <v>3.5</v>
      </c>
      <c r="H31" s="50">
        <v>2.5</v>
      </c>
      <c r="I31" s="36"/>
    </row>
    <row r="32" spans="1:9" ht="12.75">
      <c r="A32" s="36" t="s">
        <v>117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36"/>
    </row>
    <row r="33" spans="1:9" ht="12.75">
      <c r="A33" s="36" t="s">
        <v>166</v>
      </c>
      <c r="B33" s="36"/>
      <c r="C33" s="36"/>
      <c r="D33" s="36"/>
      <c r="E33" s="36"/>
      <c r="F33" s="36"/>
      <c r="G33" s="36"/>
      <c r="H33" s="36"/>
      <c r="I33" s="36"/>
    </row>
    <row r="34" spans="1:9" ht="12.75">
      <c r="A34" s="36" t="s">
        <v>38</v>
      </c>
      <c r="B34" s="50">
        <v>34.67</v>
      </c>
      <c r="C34" s="50">
        <v>13.33</v>
      </c>
      <c r="D34" s="50">
        <v>12</v>
      </c>
      <c r="E34" s="50">
        <v>42</v>
      </c>
      <c r="F34" s="50">
        <v>151</v>
      </c>
      <c r="G34" s="50">
        <v>4.25</v>
      </c>
      <c r="H34" s="50">
        <v>8.12</v>
      </c>
      <c r="I34" s="36"/>
    </row>
    <row r="35" spans="1:9" ht="12.75">
      <c r="A35" s="36" t="s">
        <v>37</v>
      </c>
      <c r="B35" s="50">
        <v>27.33</v>
      </c>
      <c r="C35" s="50">
        <v>7.08</v>
      </c>
      <c r="D35" s="50">
        <v>12</v>
      </c>
      <c r="E35" s="50">
        <v>36</v>
      </c>
      <c r="F35" s="50">
        <v>129</v>
      </c>
      <c r="G35" s="50">
        <v>3.75</v>
      </c>
      <c r="H35" s="50">
        <v>4.37</v>
      </c>
      <c r="I35" s="36"/>
    </row>
    <row r="36" spans="1:9" ht="12.75">
      <c r="A36" s="36" t="s">
        <v>167</v>
      </c>
      <c r="B36" s="50">
        <v>17.88</v>
      </c>
      <c r="C36" s="50">
        <v>2.81</v>
      </c>
      <c r="D36" s="50">
        <v>8</v>
      </c>
      <c r="E36" s="50">
        <v>28</v>
      </c>
      <c r="F36" s="50">
        <v>79</v>
      </c>
      <c r="G36" s="50">
        <v>8.25</v>
      </c>
      <c r="H36" s="50">
        <v>2.5</v>
      </c>
      <c r="I36" s="36"/>
    </row>
    <row r="37" spans="1:9" ht="12.75">
      <c r="A37" s="36" t="s">
        <v>35</v>
      </c>
      <c r="B37" s="50">
        <v>33</v>
      </c>
      <c r="C37" s="50">
        <v>12.92</v>
      </c>
      <c r="D37" s="50">
        <v>12</v>
      </c>
      <c r="E37" s="50">
        <v>41</v>
      </c>
      <c r="F37" s="50">
        <v>142</v>
      </c>
      <c r="G37" s="50">
        <v>6.75</v>
      </c>
      <c r="H37" s="50">
        <v>8.75</v>
      </c>
      <c r="I37" s="36"/>
    </row>
    <row r="38" spans="1:9" ht="12.75">
      <c r="A38" s="36" t="s">
        <v>36</v>
      </c>
      <c r="B38" s="50">
        <v>31</v>
      </c>
      <c r="C38" s="50">
        <v>7.5</v>
      </c>
      <c r="D38" s="50">
        <v>4</v>
      </c>
      <c r="E38" s="50">
        <v>33</v>
      </c>
      <c r="F38" s="50">
        <v>124</v>
      </c>
      <c r="G38" s="50">
        <v>2</v>
      </c>
      <c r="H38" s="50">
        <v>5</v>
      </c>
      <c r="I38" s="36"/>
    </row>
    <row r="39" spans="1:9" ht="12.75">
      <c r="A39" s="36" t="s">
        <v>85</v>
      </c>
      <c r="B39" s="36"/>
      <c r="C39" s="36"/>
      <c r="D39" s="36"/>
      <c r="E39" s="36"/>
      <c r="F39" s="36"/>
      <c r="G39" s="36"/>
      <c r="H39" s="36"/>
      <c r="I39" s="36"/>
    </row>
    <row r="40" spans="1:9" ht="12.75">
      <c r="A40" s="36" t="s">
        <v>93</v>
      </c>
      <c r="B40" s="50">
        <v>27.33</v>
      </c>
      <c r="C40" s="50">
        <v>8.33</v>
      </c>
      <c r="D40" s="50">
        <v>4</v>
      </c>
      <c r="E40" s="50">
        <v>29</v>
      </c>
      <c r="F40" s="50">
        <v>82</v>
      </c>
      <c r="G40" s="50">
        <v>1.67</v>
      </c>
      <c r="H40" s="50">
        <v>1.67</v>
      </c>
      <c r="I40" s="36"/>
    </row>
    <row r="41" spans="1:9" ht="12.75">
      <c r="A41" s="36" t="s">
        <v>91</v>
      </c>
      <c r="B41" s="50">
        <v>22.14</v>
      </c>
      <c r="C41" s="50">
        <v>2.14</v>
      </c>
      <c r="D41" s="50">
        <v>7</v>
      </c>
      <c r="E41" s="50">
        <v>31</v>
      </c>
      <c r="F41" s="50">
        <v>84</v>
      </c>
      <c r="G41" s="50">
        <v>10</v>
      </c>
      <c r="H41" s="50">
        <v>1.87</v>
      </c>
      <c r="I41" s="36"/>
    </row>
    <row r="42" spans="1:9" ht="12.75">
      <c r="A42" s="36" t="s">
        <v>168</v>
      </c>
      <c r="B42" s="50">
        <v>17.57</v>
      </c>
      <c r="C42" s="50">
        <v>4.29</v>
      </c>
      <c r="D42" s="50">
        <v>7</v>
      </c>
      <c r="E42" s="50">
        <v>27</v>
      </c>
      <c r="F42" s="50">
        <v>66</v>
      </c>
      <c r="G42" s="50">
        <v>10.5</v>
      </c>
      <c r="H42" s="50">
        <v>8.12</v>
      </c>
      <c r="I42" s="36"/>
    </row>
    <row r="43" spans="1:9" ht="12.75">
      <c r="A43" s="36" t="s">
        <v>169</v>
      </c>
      <c r="B43" s="50">
        <v>13</v>
      </c>
      <c r="C43" s="50">
        <v>2.5</v>
      </c>
      <c r="D43" s="50">
        <v>4</v>
      </c>
      <c r="E43" s="50">
        <v>18</v>
      </c>
      <c r="F43" s="50">
        <v>52</v>
      </c>
      <c r="G43" s="50">
        <v>5</v>
      </c>
      <c r="H43" s="50">
        <v>2.5</v>
      </c>
      <c r="I43" s="36"/>
    </row>
    <row r="44" spans="1:9" ht="12.75">
      <c r="A44" s="36" t="s">
        <v>170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36"/>
    </row>
    <row r="45" spans="1:9" ht="12.75">
      <c r="A45" s="36" t="s">
        <v>171</v>
      </c>
      <c r="B45" s="36"/>
      <c r="C45" s="36"/>
      <c r="D45" s="36"/>
      <c r="E45" s="36"/>
      <c r="F45" s="36"/>
      <c r="G45" s="36"/>
      <c r="H45" s="36"/>
      <c r="I45" s="36"/>
    </row>
    <row r="46" spans="1:9" ht="12.75">
      <c r="A46" s="36" t="s">
        <v>17</v>
      </c>
      <c r="B46" s="50">
        <v>60.92</v>
      </c>
      <c r="C46" s="50">
        <v>33.96</v>
      </c>
      <c r="D46" s="50">
        <v>12</v>
      </c>
      <c r="E46" s="50">
        <v>75</v>
      </c>
      <c r="F46" s="50">
        <v>256</v>
      </c>
      <c r="G46" s="50">
        <v>15.62</v>
      </c>
      <c r="H46" s="50">
        <v>20.94</v>
      </c>
      <c r="I46" s="36"/>
    </row>
    <row r="47" spans="1:9" ht="12.75">
      <c r="A47" s="36" t="s">
        <v>18</v>
      </c>
      <c r="B47" s="50">
        <v>47.33</v>
      </c>
      <c r="C47" s="50">
        <v>25.63</v>
      </c>
      <c r="D47" s="50">
        <v>12</v>
      </c>
      <c r="E47" s="50">
        <v>63</v>
      </c>
      <c r="F47" s="50">
        <v>212</v>
      </c>
      <c r="G47" s="50">
        <v>15.5</v>
      </c>
      <c r="H47" s="50">
        <v>18.12</v>
      </c>
      <c r="I47" s="36"/>
    </row>
    <row r="48" spans="1:9" ht="12.75">
      <c r="A48" s="36" t="s">
        <v>21</v>
      </c>
      <c r="B48" s="50">
        <v>34.92</v>
      </c>
      <c r="C48" s="50">
        <v>11.88</v>
      </c>
      <c r="D48" s="50">
        <v>12</v>
      </c>
      <c r="E48" s="50">
        <v>43</v>
      </c>
      <c r="F48" s="50">
        <v>153</v>
      </c>
      <c r="G48" s="50">
        <v>13.75</v>
      </c>
      <c r="H48" s="50">
        <v>5.62</v>
      </c>
      <c r="I48" s="36"/>
    </row>
    <row r="49" spans="1:9" ht="12.75">
      <c r="A49" s="36" t="s">
        <v>65</v>
      </c>
      <c r="B49" s="50">
        <v>12.25</v>
      </c>
      <c r="C49" s="50">
        <v>1.88</v>
      </c>
      <c r="D49" s="50">
        <v>4</v>
      </c>
      <c r="E49" s="50">
        <v>13</v>
      </c>
      <c r="F49" s="50">
        <v>49</v>
      </c>
      <c r="G49" s="50">
        <v>0.75</v>
      </c>
      <c r="H49" s="50">
        <v>3.12</v>
      </c>
      <c r="I49" s="36"/>
    </row>
    <row r="50" spans="1:9" ht="12.75">
      <c r="A50" s="36" t="s">
        <v>66</v>
      </c>
      <c r="B50" s="50">
        <v>33.86</v>
      </c>
      <c r="C50" s="50">
        <v>13.13</v>
      </c>
      <c r="D50" s="50">
        <v>8</v>
      </c>
      <c r="E50" s="50">
        <v>42</v>
      </c>
      <c r="F50" s="50">
        <v>139</v>
      </c>
      <c r="G50" s="50">
        <v>7.25</v>
      </c>
      <c r="H50" s="50">
        <v>6.25</v>
      </c>
      <c r="I50" s="36"/>
    </row>
    <row r="51" spans="1:9" ht="12.75">
      <c r="A51" s="36"/>
      <c r="B51" s="36"/>
      <c r="C51" s="36"/>
      <c r="D51" s="36"/>
      <c r="E51" s="36"/>
      <c r="F51" s="36"/>
      <c r="G51" s="36"/>
      <c r="H51" s="36"/>
      <c r="I51" s="36"/>
    </row>
    <row r="52" spans="1:9" ht="12.75">
      <c r="A52" s="36" t="s">
        <v>172</v>
      </c>
      <c r="B52" s="50">
        <v>11.75</v>
      </c>
      <c r="C52" s="50">
        <v>0.62</v>
      </c>
      <c r="D52" s="50">
        <v>4</v>
      </c>
      <c r="E52" s="50">
        <v>14</v>
      </c>
      <c r="F52" s="50">
        <v>47</v>
      </c>
      <c r="G52" s="50">
        <v>2.25</v>
      </c>
      <c r="H52" s="50">
        <v>1.88</v>
      </c>
      <c r="I52" s="36"/>
    </row>
    <row r="53" spans="1:8" ht="12.75">
      <c r="A53" s="36" t="s">
        <v>177</v>
      </c>
      <c r="B53" s="50">
        <v>34</v>
      </c>
      <c r="C53" s="50">
        <v>15</v>
      </c>
      <c r="D53" s="50">
        <v>3</v>
      </c>
      <c r="E53" s="50">
        <v>35</v>
      </c>
      <c r="F53" s="50">
        <v>102</v>
      </c>
      <c r="G53" s="50">
        <v>1</v>
      </c>
      <c r="H53" s="50">
        <v>2.5</v>
      </c>
    </row>
  </sheetData>
  <printOptions/>
  <pageMargins left="0.75" right="0.75" top="0.53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66"/>
  <sheetViews>
    <sheetView workbookViewId="0" topLeftCell="A1">
      <selection activeCell="M28" sqref="M28"/>
    </sheetView>
  </sheetViews>
  <sheetFormatPr defaultColWidth="9.140625" defaultRowHeight="12.75"/>
  <cols>
    <col min="1" max="1" width="26.00390625" style="0" customWidth="1"/>
    <col min="2" max="2" width="8.7109375" style="1" customWidth="1"/>
    <col min="3" max="3" width="6.7109375" style="1" customWidth="1"/>
    <col min="4" max="10" width="5.28125" style="1" customWidth="1"/>
    <col min="11" max="11" width="11.421875" style="1" customWidth="1"/>
    <col min="13" max="13" width="9.140625" style="1" customWidth="1"/>
    <col min="14" max="14" width="9.140625" style="9" customWidth="1"/>
  </cols>
  <sheetData>
    <row r="2" spans="1:11" ht="12.75">
      <c r="A2" s="6" t="s">
        <v>134</v>
      </c>
      <c r="B2" s="7"/>
      <c r="G2" s="8"/>
      <c r="H2" s="3" t="s">
        <v>48</v>
      </c>
      <c r="I2" s="3"/>
      <c r="J2" s="2"/>
      <c r="K2" s="2"/>
    </row>
    <row r="4" spans="1:11" ht="15" customHeight="1">
      <c r="A4" s="10" t="s">
        <v>135</v>
      </c>
      <c r="B4" s="7"/>
      <c r="C4" s="7"/>
      <c r="D4" s="7"/>
      <c r="E4" s="8"/>
      <c r="H4" s="3" t="s">
        <v>49</v>
      </c>
      <c r="I4" s="3"/>
      <c r="J4" s="7">
        <v>0</v>
      </c>
      <c r="K4" s="11" t="s">
        <v>136</v>
      </c>
    </row>
    <row r="6" spans="1:11" ht="12.75">
      <c r="A6" s="4" t="s">
        <v>50</v>
      </c>
      <c r="B6" s="3" t="s">
        <v>51</v>
      </c>
      <c r="C6" s="5" t="s">
        <v>52</v>
      </c>
      <c r="D6" s="3"/>
      <c r="E6" s="3" t="s">
        <v>53</v>
      </c>
      <c r="F6" s="3"/>
      <c r="G6" s="3" t="s">
        <v>54</v>
      </c>
      <c r="H6" s="3"/>
      <c r="I6" s="3" t="s">
        <v>55</v>
      </c>
      <c r="J6" s="3"/>
      <c r="K6" s="3" t="s">
        <v>56</v>
      </c>
    </row>
    <row r="7" spans="1:14" ht="12.75">
      <c r="A7" s="4"/>
      <c r="B7" s="3"/>
      <c r="C7" s="12" t="s">
        <v>57</v>
      </c>
      <c r="D7" s="13" t="s">
        <v>58</v>
      </c>
      <c r="E7" s="13" t="s">
        <v>57</v>
      </c>
      <c r="F7" s="13" t="s">
        <v>58</v>
      </c>
      <c r="G7" s="13" t="s">
        <v>57</v>
      </c>
      <c r="H7" s="13" t="s">
        <v>58</v>
      </c>
      <c r="I7" s="13" t="s">
        <v>57</v>
      </c>
      <c r="J7" s="13" t="s">
        <v>58</v>
      </c>
      <c r="K7" s="3"/>
      <c r="M7" s="3" t="s">
        <v>59</v>
      </c>
      <c r="N7" s="43" t="s">
        <v>60</v>
      </c>
    </row>
    <row r="8" spans="1:14" ht="21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6">
        <f>SUM(C8,E8,G8,I8)</f>
        <v>0</v>
      </c>
      <c r="M8" s="15">
        <f>SUM(D8,F8,H8,J8)</f>
        <v>0</v>
      </c>
      <c r="N8" s="17" t="e">
        <f>M8/(B34*40)</f>
        <v>#DIV/0!</v>
      </c>
    </row>
    <row r="9" spans="1:14" ht="21.75" customHeight="1">
      <c r="A9" s="18" t="s">
        <v>61</v>
      </c>
      <c r="B9" s="15" t="s">
        <v>64</v>
      </c>
      <c r="C9" s="15">
        <v>39</v>
      </c>
      <c r="D9" s="15">
        <v>8</v>
      </c>
      <c r="E9" s="15">
        <v>43</v>
      </c>
      <c r="F9" s="15">
        <v>7</v>
      </c>
      <c r="G9" s="15">
        <v>55</v>
      </c>
      <c r="H9" s="15">
        <v>13</v>
      </c>
      <c r="I9" s="15">
        <v>53</v>
      </c>
      <c r="J9" s="15">
        <v>12</v>
      </c>
      <c r="K9" s="16">
        <f>SUM(C9,E9,G9,I9)</f>
        <v>190</v>
      </c>
      <c r="L9" s="19"/>
      <c r="M9" s="15">
        <f>SUM(F9,D9,H9,J9)</f>
        <v>40</v>
      </c>
      <c r="N9" s="17">
        <f>M9/(B35*40)</f>
        <v>0.25</v>
      </c>
    </row>
    <row r="10" spans="1:14" ht="21.75" customHeight="1">
      <c r="A10" s="14" t="s">
        <v>137</v>
      </c>
      <c r="B10" s="15" t="s">
        <v>64</v>
      </c>
      <c r="C10" s="15">
        <v>67</v>
      </c>
      <c r="D10" s="15">
        <v>21</v>
      </c>
      <c r="E10" s="15">
        <v>52</v>
      </c>
      <c r="F10" s="15">
        <v>13</v>
      </c>
      <c r="G10" s="15">
        <v>60</v>
      </c>
      <c r="H10" s="15">
        <v>15</v>
      </c>
      <c r="I10" s="15">
        <v>65</v>
      </c>
      <c r="J10" s="15">
        <v>19</v>
      </c>
      <c r="K10" s="16">
        <f>SUM(C10,E10,G10,I10)</f>
        <v>244</v>
      </c>
      <c r="L10" s="19"/>
      <c r="M10" s="15">
        <f>SUM(D10,F10,H10,J10)</f>
        <v>68</v>
      </c>
      <c r="N10" s="17">
        <f>M10/(B36*40)</f>
        <v>0.425</v>
      </c>
    </row>
    <row r="11" spans="1:14" ht="21.75" customHeight="1">
      <c r="A11" s="18" t="s">
        <v>15</v>
      </c>
      <c r="B11" s="15" t="s">
        <v>64</v>
      </c>
      <c r="C11" s="15">
        <v>33</v>
      </c>
      <c r="D11" s="15">
        <v>5</v>
      </c>
      <c r="E11" s="15">
        <v>31</v>
      </c>
      <c r="F11" s="15">
        <v>4</v>
      </c>
      <c r="G11" s="15">
        <v>20</v>
      </c>
      <c r="H11" s="15">
        <v>2</v>
      </c>
      <c r="I11" s="15">
        <v>23</v>
      </c>
      <c r="J11" s="15">
        <v>1</v>
      </c>
      <c r="K11" s="16">
        <f>SUM(C11,E11,G11,I11)</f>
        <v>107</v>
      </c>
      <c r="L11" s="19"/>
      <c r="M11" s="15">
        <f>SUM(D11,F11,H11,J11)</f>
        <v>12</v>
      </c>
      <c r="N11" s="17">
        <f>M11/(B37*40)</f>
        <v>0.075</v>
      </c>
    </row>
    <row r="12" spans="1:14" ht="21.75" customHeight="1">
      <c r="A12" s="14" t="s">
        <v>138</v>
      </c>
      <c r="B12" s="15" t="s">
        <v>64</v>
      </c>
      <c r="C12" s="15">
        <v>71</v>
      </c>
      <c r="D12" s="15">
        <v>19</v>
      </c>
      <c r="E12" s="15">
        <v>80</v>
      </c>
      <c r="F12" s="15">
        <v>23</v>
      </c>
      <c r="G12" s="15">
        <v>73</v>
      </c>
      <c r="H12" s="15">
        <v>19</v>
      </c>
      <c r="I12" s="15">
        <v>78</v>
      </c>
      <c r="J12" s="15">
        <v>20</v>
      </c>
      <c r="K12" s="15">
        <f>SUM(C12,E12,G12,I12)</f>
        <v>302</v>
      </c>
      <c r="L12" s="19"/>
      <c r="M12" s="15">
        <f>SUM(F12,D12,H12,J12)</f>
        <v>81</v>
      </c>
      <c r="N12" s="17">
        <f>M12/(B38*40)</f>
        <v>0.50625</v>
      </c>
    </row>
    <row r="13" spans="1:12" ht="19.5" customHeight="1">
      <c r="A13" s="20" t="s">
        <v>62</v>
      </c>
      <c r="B13" s="15"/>
      <c r="C13" s="15">
        <f>SUM(C8:C12)</f>
        <v>210</v>
      </c>
      <c r="D13" s="15"/>
      <c r="E13" s="15">
        <f>SUM(E8:E12)</f>
        <v>206</v>
      </c>
      <c r="F13" s="15"/>
      <c r="G13" s="15">
        <f>SUM(G8:G12)</f>
        <v>208</v>
      </c>
      <c r="H13" s="15"/>
      <c r="I13" s="15">
        <f>SUM(I8:I12)</f>
        <v>219</v>
      </c>
      <c r="J13" s="15"/>
      <c r="K13" s="15">
        <f>SUM(K8:K12)</f>
        <v>843</v>
      </c>
      <c r="L13" s="19"/>
    </row>
    <row r="14" spans="1:14" ht="19.5" customHeight="1">
      <c r="A14" s="29" t="s">
        <v>63</v>
      </c>
      <c r="B14" s="15"/>
      <c r="C14" s="21" t="s">
        <v>64</v>
      </c>
      <c r="D14" s="21" t="s">
        <v>64</v>
      </c>
      <c r="E14" s="21" t="s">
        <v>64</v>
      </c>
      <c r="F14" s="21"/>
      <c r="G14" s="21" t="s">
        <v>64</v>
      </c>
      <c r="H14" s="21"/>
      <c r="I14" s="21" t="s">
        <v>64</v>
      </c>
      <c r="J14" s="21"/>
      <c r="K14" s="21" t="s">
        <v>64</v>
      </c>
      <c r="L14" s="22"/>
      <c r="M14" s="23"/>
      <c r="N14" s="23"/>
    </row>
    <row r="15" spans="1:12" ht="19.5" customHeight="1">
      <c r="A15" s="20" t="s">
        <v>56</v>
      </c>
      <c r="B15" s="15"/>
      <c r="C15" s="21">
        <f>SUM(C14,C13)</f>
        <v>210</v>
      </c>
      <c r="D15" s="15"/>
      <c r="E15" s="15">
        <f>SUM(E13:E14)</f>
        <v>206</v>
      </c>
      <c r="F15" s="15"/>
      <c r="G15" s="21">
        <f>SUM(G14,G13)</f>
        <v>208</v>
      </c>
      <c r="H15" s="15"/>
      <c r="I15" s="21">
        <f>SUM(I14,I13)</f>
        <v>219</v>
      </c>
      <c r="J15" s="15"/>
      <c r="K15" s="21">
        <f>SUM(C15,E15,G15,I15)</f>
        <v>843</v>
      </c>
      <c r="L15" s="19"/>
    </row>
    <row r="16" spans="2:12" ht="18.75" customHeight="1">
      <c r="B16" s="15"/>
      <c r="C16" s="26" t="str">
        <f>IF(C15&gt;C29,"W",IF(C15&lt;C29,"L",IF(C15=C29,"1/2")))</f>
        <v>L</v>
      </c>
      <c r="D16" s="24"/>
      <c r="E16" s="26" t="str">
        <f>IF(E15&gt;E29,"W",IF(E15&lt;E29,"L",IF(E15=E29,"1/2")))</f>
        <v>L</v>
      </c>
      <c r="F16" s="24"/>
      <c r="G16" s="26" t="str">
        <f>IF(G15&gt;G29,"W",IF(G15&lt;G29,"L",IF(G15=G29,"1/2")))</f>
        <v>L</v>
      </c>
      <c r="H16" s="24"/>
      <c r="I16" s="25" t="str">
        <f>IF(I15&gt;I29,"W",IF(I15&lt;I29,"L",IF(I15=I29,"1/2")))</f>
        <v>L</v>
      </c>
      <c r="J16" s="25"/>
      <c r="K16" s="25" t="str">
        <f>IF(K15&gt;K29,"W",IF(K15&lt;K29,"L",IF(K15=K29,"1/2")))</f>
        <v>W</v>
      </c>
      <c r="L16" s="19"/>
    </row>
    <row r="17" spans="2:12" ht="11.25" customHeight="1">
      <c r="B17" s="15"/>
      <c r="C17" s="26"/>
      <c r="D17" s="26"/>
      <c r="E17" s="26"/>
      <c r="F17" s="26"/>
      <c r="L17" s="19"/>
    </row>
    <row r="18" spans="1:12" ht="15" customHeight="1">
      <c r="A18" s="10" t="s">
        <v>139</v>
      </c>
      <c r="B18" s="15"/>
      <c r="C18" s="2"/>
      <c r="D18" s="2"/>
      <c r="E18" s="26"/>
      <c r="G18" s="26"/>
      <c r="H18" s="3" t="s">
        <v>49</v>
      </c>
      <c r="I18" s="3"/>
      <c r="J18" s="7">
        <v>0</v>
      </c>
      <c r="K18" s="11" t="s">
        <v>136</v>
      </c>
      <c r="L18" s="19"/>
    </row>
    <row r="19" spans="1:11" ht="12.75">
      <c r="A19" s="4"/>
      <c r="B19" s="15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4" t="s">
        <v>50</v>
      </c>
      <c r="B20" s="15"/>
      <c r="C20" s="5" t="s">
        <v>52</v>
      </c>
      <c r="D20" s="3"/>
      <c r="E20" s="3" t="s">
        <v>53</v>
      </c>
      <c r="F20" s="3"/>
      <c r="G20" s="3" t="s">
        <v>54</v>
      </c>
      <c r="H20" s="3"/>
      <c r="I20" s="3" t="s">
        <v>55</v>
      </c>
      <c r="J20" s="3"/>
      <c r="K20" s="3" t="s">
        <v>56</v>
      </c>
    </row>
    <row r="21" spans="1:11" ht="12.75">
      <c r="A21" s="4"/>
      <c r="B21" s="15"/>
      <c r="C21" s="12" t="s">
        <v>57</v>
      </c>
      <c r="D21" s="13" t="s">
        <v>58</v>
      </c>
      <c r="E21" s="13" t="s">
        <v>57</v>
      </c>
      <c r="F21" s="13" t="s">
        <v>58</v>
      </c>
      <c r="G21" s="13" t="s">
        <v>57</v>
      </c>
      <c r="H21" s="13" t="s">
        <v>58</v>
      </c>
      <c r="I21" s="13" t="s">
        <v>57</v>
      </c>
      <c r="J21" s="13" t="s">
        <v>58</v>
      </c>
      <c r="K21" s="3"/>
    </row>
    <row r="22" spans="1:14" ht="21.75" customHeight="1">
      <c r="A22" s="27" t="s">
        <v>21</v>
      </c>
      <c r="B22" s="15">
        <v>29</v>
      </c>
      <c r="C22" s="15">
        <v>39</v>
      </c>
      <c r="D22" s="15">
        <v>5</v>
      </c>
      <c r="E22" s="15">
        <v>26</v>
      </c>
      <c r="F22" s="15">
        <v>3</v>
      </c>
      <c r="G22" s="15">
        <v>43</v>
      </c>
      <c r="H22" s="15">
        <v>7</v>
      </c>
      <c r="I22" s="15">
        <v>41</v>
      </c>
      <c r="J22" s="15">
        <v>5</v>
      </c>
      <c r="K22" s="16">
        <f>SUM(C22,E22,G22,I22)</f>
        <v>149</v>
      </c>
      <c r="L22">
        <f>(K22/4)-B22</f>
        <v>8.25</v>
      </c>
      <c r="M22" s="15">
        <f>SUM(D22,F22,H22,J22)</f>
        <v>20</v>
      </c>
      <c r="N22" s="17">
        <f>M22/(B39*40)</f>
        <v>0.125</v>
      </c>
    </row>
    <row r="23" spans="1:14" ht="21.75" customHeight="1">
      <c r="A23" s="27" t="s">
        <v>18</v>
      </c>
      <c r="B23" s="15">
        <v>48</v>
      </c>
      <c r="C23" s="15">
        <v>43</v>
      </c>
      <c r="D23" s="15">
        <v>9</v>
      </c>
      <c r="E23" s="15">
        <v>63</v>
      </c>
      <c r="F23" s="15">
        <v>17</v>
      </c>
      <c r="G23" s="15">
        <v>56</v>
      </c>
      <c r="H23" s="15">
        <v>13</v>
      </c>
      <c r="I23" s="15">
        <v>50</v>
      </c>
      <c r="J23" s="15">
        <v>13</v>
      </c>
      <c r="K23" s="16">
        <f>SUM(C23,E23,G23,I23)</f>
        <v>212</v>
      </c>
      <c r="L23">
        <f>(K23/4)-B23</f>
        <v>5</v>
      </c>
      <c r="M23" s="15">
        <f>SUM(D23,F23,H23,J23)</f>
        <v>52</v>
      </c>
      <c r="N23" s="17">
        <f>M23/(B40*40)</f>
        <v>0.325</v>
      </c>
    </row>
    <row r="24" spans="1:14" ht="21.75" customHeight="1">
      <c r="A24" s="27" t="s">
        <v>17</v>
      </c>
      <c r="B24" s="15">
        <v>60</v>
      </c>
      <c r="C24" s="15">
        <v>60</v>
      </c>
      <c r="D24" s="15">
        <v>13</v>
      </c>
      <c r="E24" s="15">
        <v>66</v>
      </c>
      <c r="F24" s="15">
        <v>17</v>
      </c>
      <c r="G24" s="15">
        <v>55</v>
      </c>
      <c r="H24" s="15">
        <v>11</v>
      </c>
      <c r="I24" s="15">
        <v>53</v>
      </c>
      <c r="J24" s="15">
        <v>9</v>
      </c>
      <c r="K24" s="16">
        <f>SUM(C24,E24,G24,I24)</f>
        <v>234</v>
      </c>
      <c r="L24">
        <f>(K24/4)-B24</f>
        <v>-1.5</v>
      </c>
      <c r="M24" s="15">
        <f>SUM(D24,F24,H24,J24)</f>
        <v>50</v>
      </c>
      <c r="N24" s="17">
        <f>M24/(B41*40)</f>
        <v>0.3125</v>
      </c>
    </row>
    <row r="25" spans="1:14" ht="21.75" customHeight="1">
      <c r="A25" s="27" t="s">
        <v>66</v>
      </c>
      <c r="B25" s="15" t="s">
        <v>64</v>
      </c>
      <c r="C25" s="15">
        <v>34</v>
      </c>
      <c r="D25" s="15">
        <v>5</v>
      </c>
      <c r="E25" s="15">
        <v>34</v>
      </c>
      <c r="F25" s="15">
        <v>7</v>
      </c>
      <c r="G25" s="15">
        <v>32</v>
      </c>
      <c r="H25" s="15">
        <v>5</v>
      </c>
      <c r="I25" s="15">
        <v>39</v>
      </c>
      <c r="J25" s="15">
        <v>5</v>
      </c>
      <c r="K25" s="16">
        <f>SUM(C25,E25,G25,I25)</f>
        <v>139</v>
      </c>
      <c r="L25" t="e">
        <f>(K25/4)-B25</f>
        <v>#VALUE!</v>
      </c>
      <c r="M25" s="15">
        <f>SUM(D25,F25,H25,J25)</f>
        <v>22</v>
      </c>
      <c r="N25" s="17">
        <f>M25/(B42*40)</f>
        <v>0.1375</v>
      </c>
    </row>
    <row r="26" spans="1:14" ht="21.75" customHeight="1">
      <c r="A26" s="20"/>
      <c r="B26" s="15" t="e">
        <f>ROUND(K26/(COUNT(C26,E26,G26,I26)),0)</f>
        <v>#DIV/0!</v>
      </c>
      <c r="C26" s="15"/>
      <c r="D26" s="15"/>
      <c r="E26" s="15"/>
      <c r="F26" s="15"/>
      <c r="G26" s="15"/>
      <c r="H26" s="15"/>
      <c r="I26" s="15"/>
      <c r="J26" s="15"/>
      <c r="K26" s="16">
        <f>SUM(C26,E26,G26,I26)</f>
        <v>0</v>
      </c>
      <c r="L26" t="s">
        <v>64</v>
      </c>
      <c r="M26" s="28">
        <f>SUM(D26,F26,H26,J26)</f>
        <v>0</v>
      </c>
      <c r="N26" s="17" t="e">
        <f>M26/(B43*40)</f>
        <v>#DIV/0!</v>
      </c>
    </row>
    <row r="27" spans="1:11" ht="19.5" customHeight="1">
      <c r="A27" s="20" t="s">
        <v>62</v>
      </c>
      <c r="B27" s="16"/>
      <c r="C27" s="16">
        <f>SUM(C22:C26)</f>
        <v>176</v>
      </c>
      <c r="D27" s="16"/>
      <c r="E27" s="16">
        <f>SUM(E22:E26)</f>
        <v>189</v>
      </c>
      <c r="F27" s="16"/>
      <c r="G27" s="16">
        <f>SUM(G22:G26)</f>
        <v>186</v>
      </c>
      <c r="H27" s="16"/>
      <c r="I27" s="16">
        <f>SUM(I22:I26)</f>
        <v>183</v>
      </c>
      <c r="J27" s="16"/>
      <c r="K27" s="16">
        <f>SUM(K22:K26)</f>
        <v>734</v>
      </c>
    </row>
    <row r="28" spans="1:14" ht="19.5" customHeight="1">
      <c r="A28" s="29" t="s">
        <v>63</v>
      </c>
      <c r="B28" s="30"/>
      <c r="C28" s="30" t="s">
        <v>64</v>
      </c>
      <c r="D28" s="30"/>
      <c r="E28" s="30" t="s">
        <v>64</v>
      </c>
      <c r="F28" s="30"/>
      <c r="G28" s="30" t="s">
        <v>64</v>
      </c>
      <c r="H28" s="30"/>
      <c r="I28" s="30" t="s">
        <v>64</v>
      </c>
      <c r="J28" s="30"/>
      <c r="K28" s="30">
        <f>SUM(C28,E28,G28,I28)</f>
        <v>0</v>
      </c>
      <c r="L28" s="31"/>
      <c r="M28" s="23"/>
      <c r="N28" s="23"/>
    </row>
    <row r="29" spans="1:16" ht="19.5" customHeight="1">
      <c r="A29" s="29" t="s">
        <v>56</v>
      </c>
      <c r="B29" s="30"/>
      <c r="C29" s="30" t="s">
        <v>64</v>
      </c>
      <c r="D29" s="30" t="s">
        <v>64</v>
      </c>
      <c r="E29" s="30" t="s">
        <v>64</v>
      </c>
      <c r="F29" s="30" t="s">
        <v>64</v>
      </c>
      <c r="G29" s="30" t="s">
        <v>64</v>
      </c>
      <c r="H29" s="30"/>
      <c r="I29" s="30" t="s">
        <v>64</v>
      </c>
      <c r="J29" s="30"/>
      <c r="K29" s="30">
        <f>SUM(C29,E29,G29,I29)</f>
        <v>0</v>
      </c>
      <c r="L29" s="31"/>
      <c r="M29" s="23"/>
      <c r="N29" s="23"/>
      <c r="P29" t="s">
        <v>67</v>
      </c>
    </row>
    <row r="30" spans="3:11" ht="18.75" customHeight="1">
      <c r="C30" s="3" t="str">
        <f>IF(C15&gt;C29,"L",IF(C15&lt;C29,"W",IF(C15=C29,"1/2")))</f>
        <v>W</v>
      </c>
      <c r="D30" s="24"/>
      <c r="E30" s="26" t="str">
        <f>IF(E15&gt;E29,"L",IF(E15&lt;E29,"W",IF(E15=E29,"1/2")))</f>
        <v>W</v>
      </c>
      <c r="F30" s="24"/>
      <c r="G30" s="26" t="str">
        <f>IF(G15&gt;G29,"L",IF(G15&lt;G29,"W",IF(G15=G29,"1/2")))</f>
        <v>W</v>
      </c>
      <c r="H30" s="24"/>
      <c r="I30" s="25" t="str">
        <f>IF(I15&gt;I29,"L",IF(I15&lt;I29,"W",IF(I15=I29,"1/2")))</f>
        <v>W</v>
      </c>
      <c r="J30" s="25"/>
      <c r="K30" s="25" t="str">
        <f>IF(K15&gt;K29,"L",IF(K15&lt;K29,"W",IF(K15=K29,"1/2")))</f>
        <v>L</v>
      </c>
    </row>
    <row r="31" ht="21" customHeight="1">
      <c r="P31" t="s">
        <v>64</v>
      </c>
    </row>
    <row r="32" ht="21" customHeight="1"/>
    <row r="33" ht="21" customHeight="1"/>
    <row r="34" spans="1:4" ht="12.75" customHeight="1">
      <c r="A34" t="s">
        <v>68</v>
      </c>
      <c r="B34" s="1">
        <f>COUNTA(D8,F8,H8,J8)</f>
        <v>0</v>
      </c>
      <c r="D34" s="1" t="e">
        <f>IF(C8,B8,0)+IF(C9,B9,0)+IF(C10,B10,0)+IF(C11,B11,0)+IF(C12,B12,0)</f>
        <v>#VALUE!</v>
      </c>
    </row>
    <row r="35" spans="1:4" ht="12.75" customHeight="1">
      <c r="A35" t="s">
        <v>69</v>
      </c>
      <c r="B35" s="1">
        <f>COUNTA(D9,F9,H9,J9)</f>
        <v>4</v>
      </c>
      <c r="D35" s="1" t="e">
        <f>IF(E8,B8,0)+IF(E9,B9,0)+IF(E10,B10,0)+IF(E11,B11,0)+IF(E12,B12,0)</f>
        <v>#VALUE!</v>
      </c>
    </row>
    <row r="36" spans="1:4" ht="12.75" customHeight="1">
      <c r="A36" t="s">
        <v>70</v>
      </c>
      <c r="B36" s="1">
        <f>COUNTA(D10,F10,H10,J10)</f>
        <v>4</v>
      </c>
      <c r="D36" s="1" t="e">
        <f>IF(G8,B8,0)+IF(G9,B9,0)+IF(G10,B10,0)+IF(G11,B11,0)+IF(G12,B12,0)</f>
        <v>#VALUE!</v>
      </c>
    </row>
    <row r="37" spans="1:4" ht="12.75" customHeight="1">
      <c r="A37" t="s">
        <v>71</v>
      </c>
      <c r="B37" s="1">
        <f>COUNTA(D11,F11,H11,J11)</f>
        <v>4</v>
      </c>
      <c r="D37" s="1" t="e">
        <f>IF(I8,B8,0)+IF(I9,B9,0)+IF(I10,B10,0)+IF(I11,B11,0)+IF(I12,B12,0)</f>
        <v>#VALUE!</v>
      </c>
    </row>
    <row r="38" spans="1:2" ht="12.75" customHeight="1">
      <c r="A38" t="s">
        <v>72</v>
      </c>
      <c r="B38" s="1">
        <f>COUNTA(D12,F12,H12,J12)</f>
        <v>4</v>
      </c>
    </row>
    <row r="39" spans="1:4" ht="12.75" customHeight="1">
      <c r="A39" t="s">
        <v>73</v>
      </c>
      <c r="B39" s="1">
        <f>COUNTA(D22,F22,H22,J22)</f>
        <v>4</v>
      </c>
      <c r="D39" s="1" t="e">
        <f>IF(C22,B22,0)+IF(C23,B23,0)+IF(C24,B24,0)+IF(C25,B25,0)+IF(C26,B26,0)</f>
        <v>#VALUE!</v>
      </c>
    </row>
    <row r="40" spans="1:4" ht="12.75" customHeight="1">
      <c r="A40" t="s">
        <v>74</v>
      </c>
      <c r="B40" s="1">
        <f>COUNTA(D23,F23,H23,J23)</f>
        <v>4</v>
      </c>
      <c r="D40" s="1" t="e">
        <f>IF(E22,B22,0)+IF(E23,B23,0)+IF(E24,B24,0)+IF(E25,B25,0)+IF(E26,B26,0)</f>
        <v>#VALUE!</v>
      </c>
    </row>
    <row r="41" spans="1:4" ht="12.75" customHeight="1">
      <c r="A41" t="s">
        <v>75</v>
      </c>
      <c r="B41" s="1">
        <f>COUNTA(D24,F24,H24,J24)</f>
        <v>4</v>
      </c>
      <c r="D41" s="1" t="e">
        <f>IF(G22,B22,0)+IF(G23,B23,0)+IF(G24,B24,0)+IF(G25,B25,0)+IF(G26,B26,0)</f>
        <v>#VALUE!</v>
      </c>
    </row>
    <row r="42" spans="1:4" ht="12.75" customHeight="1">
      <c r="A42" t="s">
        <v>76</v>
      </c>
      <c r="B42" s="1">
        <f>COUNTA(D25,F25,H25,J25)</f>
        <v>4</v>
      </c>
      <c r="D42" s="1" t="e">
        <f>IF(I22,B22,0)+IF(I23,B23,0)+IF(I24,B24,0)+IF(I25,B25,0)+IF(I26,B26,0)</f>
        <v>#VALUE!</v>
      </c>
    </row>
    <row r="43" spans="1:2" ht="12.75" customHeight="1">
      <c r="A43" t="s">
        <v>77</v>
      </c>
      <c r="B43" s="1">
        <f>COUNTA(D26,F26,H26,J26)</f>
        <v>0</v>
      </c>
    </row>
    <row r="44" spans="1:14" ht="21.75" customHeight="1">
      <c r="A44" s="19"/>
      <c r="B44" s="8"/>
      <c r="C44" s="8"/>
      <c r="D44" s="8"/>
      <c r="E44" s="8"/>
      <c r="F44" s="8"/>
      <c r="G44" s="8"/>
      <c r="H44" s="8"/>
      <c r="I44" s="8"/>
      <c r="J44" s="8"/>
      <c r="K44" s="8"/>
      <c r="L44" s="19"/>
      <c r="M44" s="8"/>
      <c r="N44" s="32"/>
    </row>
    <row r="45" spans="1:14" ht="19.5" customHeight="1">
      <c r="A45" s="33"/>
      <c r="B45" s="8"/>
      <c r="C45" s="8"/>
      <c r="D45" s="8"/>
      <c r="E45" s="8"/>
      <c r="F45" s="8"/>
      <c r="G45" s="8"/>
      <c r="H45" s="8"/>
      <c r="I45" s="8"/>
      <c r="J45" s="8"/>
      <c r="K45" s="8"/>
      <c r="L45" s="19"/>
      <c r="M45" s="8"/>
      <c r="N45" s="32"/>
    </row>
    <row r="46" spans="1:14" ht="19.5" customHeight="1">
      <c r="A46" s="33"/>
      <c r="B46" s="44"/>
      <c r="C46" s="44"/>
      <c r="D46" s="8"/>
      <c r="E46" s="44"/>
      <c r="F46" s="8"/>
      <c r="G46" s="44"/>
      <c r="H46" s="8"/>
      <c r="I46" s="44"/>
      <c r="J46" s="8"/>
      <c r="K46" s="44"/>
      <c r="L46" s="19"/>
      <c r="M46" s="8"/>
      <c r="N46" s="32"/>
    </row>
    <row r="47" spans="1:14" ht="19.5" customHeight="1">
      <c r="A47" s="33"/>
      <c r="B47" s="44"/>
      <c r="C47" s="44"/>
      <c r="D47" s="8"/>
      <c r="E47" s="8"/>
      <c r="F47" s="8"/>
      <c r="G47" s="44"/>
      <c r="H47" s="8"/>
      <c r="I47" s="44"/>
      <c r="J47" s="8"/>
      <c r="K47" s="44"/>
      <c r="L47" s="19"/>
      <c r="M47" s="8"/>
      <c r="N47" s="32"/>
    </row>
    <row r="48" spans="1:14" ht="18.75" customHeight="1">
      <c r="A48" s="19"/>
      <c r="B48" s="26"/>
      <c r="C48" s="26"/>
      <c r="D48" s="24"/>
      <c r="E48" s="26"/>
      <c r="F48" s="24"/>
      <c r="G48" s="26"/>
      <c r="H48" s="24"/>
      <c r="I48" s="25"/>
      <c r="J48" s="25"/>
      <c r="K48" s="25"/>
      <c r="L48" s="19"/>
      <c r="M48" s="8"/>
      <c r="N48" s="32"/>
    </row>
    <row r="49" spans="1:14" ht="12.75">
      <c r="A49" s="19"/>
      <c r="B49" s="26"/>
      <c r="C49" s="26"/>
      <c r="D49" s="26"/>
      <c r="E49" s="26"/>
      <c r="F49" s="26"/>
      <c r="G49" s="8"/>
      <c r="H49" s="8"/>
      <c r="I49" s="8"/>
      <c r="J49" s="8"/>
      <c r="K49" s="8"/>
      <c r="L49" s="19"/>
      <c r="M49" s="8"/>
      <c r="N49" s="32"/>
    </row>
    <row r="50" spans="1:14" ht="15" customHeight="1">
      <c r="A50" s="33"/>
      <c r="B50" s="26"/>
      <c r="C50" s="26"/>
      <c r="D50" s="26"/>
      <c r="E50" s="26"/>
      <c r="F50" s="8"/>
      <c r="G50" s="26"/>
      <c r="H50" s="26"/>
      <c r="I50" s="26"/>
      <c r="J50" s="8"/>
      <c r="K50" s="45"/>
      <c r="L50" s="19"/>
      <c r="M50" s="8"/>
      <c r="N50" s="32"/>
    </row>
    <row r="51" spans="1:14" ht="12.75">
      <c r="A51" s="33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19"/>
      <c r="M51" s="8"/>
      <c r="N51" s="32"/>
    </row>
    <row r="52" spans="1:14" ht="12.75">
      <c r="A52" s="33"/>
      <c r="B52" s="26"/>
      <c r="C52" s="46"/>
      <c r="D52" s="26"/>
      <c r="E52" s="26"/>
      <c r="F52" s="26"/>
      <c r="G52" s="26"/>
      <c r="H52" s="26"/>
      <c r="I52" s="26"/>
      <c r="J52" s="26"/>
      <c r="K52" s="26"/>
      <c r="L52" s="19"/>
      <c r="M52" s="8"/>
      <c r="N52" s="32"/>
    </row>
    <row r="53" spans="1:14" ht="12.75">
      <c r="A53" s="33"/>
      <c r="B53" s="26"/>
      <c r="C53" s="47"/>
      <c r="D53" s="24"/>
      <c r="E53" s="24"/>
      <c r="F53" s="24"/>
      <c r="G53" s="24"/>
      <c r="H53" s="24"/>
      <c r="I53" s="24"/>
      <c r="J53" s="24"/>
      <c r="K53" s="26"/>
      <c r="L53" s="19"/>
      <c r="M53" s="8"/>
      <c r="N53" s="32"/>
    </row>
    <row r="54" spans="1:14" ht="21.75" customHeight="1">
      <c r="A54" s="3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19"/>
      <c r="M54" s="8"/>
      <c r="N54" s="32"/>
    </row>
    <row r="55" spans="1:14" ht="21.75" customHeight="1">
      <c r="A55" s="3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9"/>
      <c r="M55" s="8"/>
      <c r="N55" s="32"/>
    </row>
    <row r="56" spans="1:14" ht="21.75" customHeight="1">
      <c r="A56" s="3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19"/>
      <c r="M56" s="8"/>
      <c r="N56" s="32"/>
    </row>
    <row r="57" spans="1:14" ht="21.75" customHeight="1">
      <c r="A57" s="3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19"/>
      <c r="M57" s="8"/>
      <c r="N57" s="32"/>
    </row>
    <row r="58" spans="1:14" ht="21.75" customHeight="1">
      <c r="A58" s="3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19"/>
      <c r="M58" s="8"/>
      <c r="N58" s="32"/>
    </row>
    <row r="59" spans="1:14" ht="19.5" customHeight="1">
      <c r="A59" s="3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19"/>
      <c r="M59" s="8"/>
      <c r="N59" s="32"/>
    </row>
    <row r="60" spans="1:14" ht="19.5" customHeight="1">
      <c r="A60" s="3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19"/>
      <c r="M60" s="8"/>
      <c r="N60" s="32"/>
    </row>
    <row r="61" spans="1:14" ht="19.5" customHeight="1">
      <c r="A61" s="3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19"/>
      <c r="M61" s="8"/>
      <c r="N61" s="32"/>
    </row>
    <row r="62" spans="1:14" ht="18.75" customHeight="1">
      <c r="A62" s="19"/>
      <c r="B62" s="8"/>
      <c r="C62" s="26"/>
      <c r="D62" s="24"/>
      <c r="E62" s="26"/>
      <c r="F62" s="24"/>
      <c r="G62" s="26"/>
      <c r="H62" s="24"/>
      <c r="I62" s="25"/>
      <c r="J62" s="25"/>
      <c r="K62" s="25"/>
      <c r="L62" s="19"/>
      <c r="M62" s="8"/>
      <c r="N62" s="32"/>
    </row>
    <row r="63" spans="1:14" ht="21" customHeight="1">
      <c r="A63" s="19"/>
      <c r="B63" s="8"/>
      <c r="C63" s="8"/>
      <c r="D63" s="8"/>
      <c r="E63" s="8"/>
      <c r="F63" s="8"/>
      <c r="G63" s="8"/>
      <c r="H63" s="8"/>
      <c r="I63" s="8"/>
      <c r="J63" s="8"/>
      <c r="K63" s="8"/>
      <c r="L63" s="19"/>
      <c r="M63" s="8"/>
      <c r="N63" s="32"/>
    </row>
    <row r="64" spans="1:14" ht="21" customHeight="1">
      <c r="A64" s="19"/>
      <c r="B64" s="8"/>
      <c r="C64" s="8"/>
      <c r="D64" s="8"/>
      <c r="E64" s="8"/>
      <c r="F64" s="8"/>
      <c r="G64" s="8"/>
      <c r="H64" s="8"/>
      <c r="I64" s="8"/>
      <c r="J64" s="8"/>
      <c r="K64" s="8"/>
      <c r="L64" s="19"/>
      <c r="M64" s="8"/>
      <c r="N64" s="32"/>
    </row>
    <row r="65" spans="1:14" ht="21" customHeight="1">
      <c r="A65" s="19"/>
      <c r="B65" s="8"/>
      <c r="C65" s="8"/>
      <c r="D65" s="8"/>
      <c r="E65" s="8"/>
      <c r="F65" s="8"/>
      <c r="G65" s="8"/>
      <c r="H65" s="8"/>
      <c r="I65" s="8"/>
      <c r="J65" s="8"/>
      <c r="K65" s="8"/>
      <c r="L65" s="19"/>
      <c r="M65" s="8"/>
      <c r="N65" s="32"/>
    </row>
    <row r="66" spans="1:14" ht="21" customHeight="1">
      <c r="A66" s="19"/>
      <c r="B66" s="8"/>
      <c r="C66" s="8"/>
      <c r="D66" s="8"/>
      <c r="E66" s="8"/>
      <c r="F66" s="8"/>
      <c r="G66" s="8"/>
      <c r="H66" s="8"/>
      <c r="I66" s="8"/>
      <c r="J66" s="8"/>
      <c r="K66" s="8"/>
      <c r="L66" s="19"/>
      <c r="M66" s="8"/>
      <c r="N66" s="32"/>
    </row>
    <row r="69" ht="15" customHeight="1"/>
    <row r="73" ht="21.75" customHeight="1"/>
    <row r="74" ht="21.75" customHeight="1"/>
    <row r="75" ht="21.75" customHeight="1"/>
    <row r="76" ht="21.75" customHeight="1"/>
    <row r="77" ht="21.75" customHeight="1"/>
    <row r="78" ht="19.5" customHeight="1"/>
    <row r="79" s="31" customFormat="1" ht="19.5" customHeight="1"/>
    <row r="80" ht="19.5" customHeight="1"/>
    <row r="81" ht="18.75" customHeight="1"/>
    <row r="83" ht="15" customHeight="1"/>
    <row r="87" ht="21.75" customHeight="1"/>
    <row r="88" ht="21.75" customHeight="1"/>
    <row r="89" ht="21.75" customHeight="1"/>
    <row r="90" ht="21.75" customHeight="1"/>
    <row r="91" ht="21.75" customHeight="1"/>
    <row r="92" ht="19.5" customHeight="1"/>
    <row r="93" s="31" customFormat="1" ht="19.5" customHeight="1"/>
    <row r="94" s="31" customFormat="1" ht="19.5" customHeight="1"/>
    <row r="95" ht="18.75" customHeight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G4" sqref="G4"/>
    </sheetView>
  </sheetViews>
  <sheetFormatPr defaultColWidth="9.140625" defaultRowHeight="12.75"/>
  <cols>
    <col min="1" max="1" width="31.28125" style="0" customWidth="1"/>
    <col min="10" max="10" width="20.7109375" style="0" customWidth="1"/>
  </cols>
  <sheetData>
    <row r="1" spans="1:9" ht="12.75">
      <c r="A1" s="48" t="s">
        <v>140</v>
      </c>
      <c r="B1" s="48" t="s">
        <v>141</v>
      </c>
      <c r="C1" s="48" t="s">
        <v>142</v>
      </c>
      <c r="D1" s="48" t="s">
        <v>143</v>
      </c>
      <c r="E1" s="48"/>
      <c r="F1" s="48"/>
      <c r="G1" s="48"/>
      <c r="H1" s="48"/>
      <c r="I1" s="48"/>
    </row>
    <row r="2" spans="1:13" ht="12.75">
      <c r="A2" s="48" t="s">
        <v>144</v>
      </c>
      <c r="B2" s="49">
        <v>8.5</v>
      </c>
      <c r="C2" s="49">
        <v>1.5</v>
      </c>
      <c r="D2" s="49">
        <v>2</v>
      </c>
      <c r="E2" s="48"/>
      <c r="F2" s="48"/>
      <c r="G2" s="48"/>
      <c r="H2" s="48"/>
      <c r="I2" s="48"/>
      <c r="M2">
        <v>1</v>
      </c>
    </row>
    <row r="3" spans="1:9" ht="12.75">
      <c r="A3" s="48" t="s">
        <v>145</v>
      </c>
      <c r="B3" s="49">
        <v>3</v>
      </c>
      <c r="C3" s="49">
        <v>7</v>
      </c>
      <c r="D3" s="49">
        <v>2</v>
      </c>
      <c r="E3" s="48"/>
      <c r="F3" s="48"/>
      <c r="G3" s="48"/>
      <c r="H3" s="48"/>
      <c r="I3" s="48"/>
    </row>
    <row r="4" spans="1:16" ht="12.75">
      <c r="A4" s="48" t="s">
        <v>146</v>
      </c>
      <c r="B4" s="49">
        <v>7.5</v>
      </c>
      <c r="C4" s="49">
        <v>2.5</v>
      </c>
      <c r="D4" s="49">
        <v>2</v>
      </c>
      <c r="E4" s="48"/>
      <c r="F4" s="48"/>
      <c r="G4" s="48"/>
      <c r="H4" s="48"/>
      <c r="I4" s="48"/>
      <c r="M4">
        <v>21</v>
      </c>
      <c r="N4">
        <v>75</v>
      </c>
      <c r="O4">
        <f>((N4)-(M4*3))</f>
        <v>12</v>
      </c>
      <c r="P4">
        <f>(M4+O4)</f>
        <v>33</v>
      </c>
    </row>
    <row r="5" spans="1:16" ht="12.75">
      <c r="A5" s="48" t="s">
        <v>147</v>
      </c>
      <c r="B5" s="49">
        <v>2.5</v>
      </c>
      <c r="C5" s="49">
        <v>2.5</v>
      </c>
      <c r="D5" s="49">
        <v>1</v>
      </c>
      <c r="E5" s="48"/>
      <c r="F5" s="48"/>
      <c r="G5" s="48"/>
      <c r="H5" s="48"/>
      <c r="I5" s="48"/>
      <c r="L5">
        <f>(21/40)-(L17/100)</f>
        <v>0.20940000000000003</v>
      </c>
      <c r="M5">
        <v>8</v>
      </c>
      <c r="N5">
        <v>50</v>
      </c>
      <c r="O5">
        <f>((N5)-(M5*3))</f>
        <v>26</v>
      </c>
      <c r="P5">
        <f>(M5+O5)</f>
        <v>34</v>
      </c>
    </row>
    <row r="6" spans="1:16" ht="12.75">
      <c r="A6" s="48" t="s">
        <v>148</v>
      </c>
      <c r="B6" s="49">
        <v>2</v>
      </c>
      <c r="C6" s="49">
        <v>8</v>
      </c>
      <c r="D6" s="49">
        <v>2</v>
      </c>
      <c r="E6" s="48"/>
      <c r="F6" s="48"/>
      <c r="G6" s="48"/>
      <c r="H6" s="48"/>
      <c r="I6" s="48"/>
      <c r="M6">
        <v>16</v>
      </c>
      <c r="N6">
        <v>65</v>
      </c>
      <c r="O6">
        <f>((N6)-(M6*3))</f>
        <v>17</v>
      </c>
      <c r="P6">
        <f>(M6+O6)</f>
        <v>33</v>
      </c>
    </row>
    <row r="7" spans="1:16" ht="12.75">
      <c r="A7" s="48" t="s">
        <v>149</v>
      </c>
      <c r="B7" s="49">
        <v>6.5</v>
      </c>
      <c r="C7" s="49">
        <v>3.5</v>
      </c>
      <c r="D7" s="49">
        <v>2</v>
      </c>
      <c r="E7" s="48"/>
      <c r="F7" s="48"/>
      <c r="G7" s="48"/>
      <c r="H7" s="48"/>
      <c r="I7" s="48"/>
      <c r="M7">
        <v>15</v>
      </c>
      <c r="N7">
        <v>64</v>
      </c>
      <c r="O7">
        <f>((N7)-(M7*3))</f>
        <v>19</v>
      </c>
      <c r="P7">
        <f>(M7+O7)</f>
        <v>34</v>
      </c>
    </row>
    <row r="8" spans="1:9" ht="12.75">
      <c r="A8" s="48" t="s">
        <v>150</v>
      </c>
      <c r="B8" s="49">
        <v>0</v>
      </c>
      <c r="C8" s="49">
        <v>5</v>
      </c>
      <c r="D8" s="49">
        <v>1</v>
      </c>
      <c r="E8" s="48"/>
      <c r="F8" s="48"/>
      <c r="G8" s="48"/>
      <c r="H8" s="48"/>
      <c r="I8" s="48"/>
    </row>
    <row r="9" spans="1:11" ht="12.75">
      <c r="A9" s="48" t="s">
        <v>151</v>
      </c>
      <c r="B9" s="49">
        <v>0</v>
      </c>
      <c r="C9" s="49">
        <v>0</v>
      </c>
      <c r="D9" s="49">
        <v>0</v>
      </c>
      <c r="E9" s="48"/>
      <c r="F9" s="48"/>
      <c r="G9" s="48"/>
      <c r="H9" s="48"/>
      <c r="I9" s="48"/>
      <c r="K9">
        <f>75-K17</f>
        <v>15.619999999999997</v>
      </c>
    </row>
    <row r="10" spans="1:9" ht="25.5">
      <c r="A10" s="48"/>
      <c r="B10" s="48" t="s">
        <v>152</v>
      </c>
      <c r="C10" s="48" t="s">
        <v>153</v>
      </c>
      <c r="D10" s="48" t="s">
        <v>154</v>
      </c>
      <c r="E10" s="48" t="s">
        <v>155</v>
      </c>
      <c r="F10" s="48" t="s">
        <v>156</v>
      </c>
      <c r="G10" s="48" t="s">
        <v>157</v>
      </c>
      <c r="H10" s="48" t="s">
        <v>158</v>
      </c>
      <c r="I10" s="48"/>
    </row>
    <row r="11" spans="1:9" ht="12.75">
      <c r="A11" s="48" t="s">
        <v>159</v>
      </c>
      <c r="B11" s="48"/>
      <c r="C11" s="48"/>
      <c r="D11" s="48"/>
      <c r="E11" s="48"/>
      <c r="F11" s="48"/>
      <c r="G11" s="48"/>
      <c r="H11" s="48"/>
      <c r="I11" s="48"/>
    </row>
    <row r="12" spans="1:15" ht="12.75">
      <c r="A12" s="48" t="s">
        <v>14</v>
      </c>
      <c r="B12" s="49">
        <v>61</v>
      </c>
      <c r="C12" s="49">
        <v>42.5</v>
      </c>
      <c r="D12" s="49">
        <v>4</v>
      </c>
      <c r="E12" s="49">
        <v>67</v>
      </c>
      <c r="F12" s="49">
        <v>244</v>
      </c>
      <c r="G12" s="49">
        <v>6</v>
      </c>
      <c r="H12" s="49">
        <v>5</v>
      </c>
      <c r="I12" s="48"/>
      <c r="J12" s="48" t="s">
        <v>13</v>
      </c>
      <c r="K12" s="49">
        <v>75.5</v>
      </c>
      <c r="L12" s="49">
        <v>50.63</v>
      </c>
      <c r="M12" s="49">
        <v>4</v>
      </c>
      <c r="N12" s="49">
        <v>80</v>
      </c>
      <c r="O12" s="49">
        <v>302</v>
      </c>
    </row>
    <row r="13" spans="1:15" ht="12.75">
      <c r="A13" s="48" t="s">
        <v>13</v>
      </c>
      <c r="B13" s="49">
        <v>75.5</v>
      </c>
      <c r="C13" s="49">
        <v>50.63</v>
      </c>
      <c r="D13" s="49">
        <v>4</v>
      </c>
      <c r="E13" s="49">
        <v>80</v>
      </c>
      <c r="F13" s="49">
        <v>302</v>
      </c>
      <c r="G13" s="49">
        <v>4.5</v>
      </c>
      <c r="H13" s="49">
        <v>6.87</v>
      </c>
      <c r="I13" s="48"/>
      <c r="J13" s="48" t="s">
        <v>88</v>
      </c>
      <c r="K13" s="49">
        <v>65.5</v>
      </c>
      <c r="L13" s="49">
        <v>37.5</v>
      </c>
      <c r="M13" s="49">
        <v>4</v>
      </c>
      <c r="N13" s="49">
        <v>75</v>
      </c>
      <c r="O13" s="49">
        <v>262</v>
      </c>
    </row>
    <row r="14" spans="1:15" ht="12.75">
      <c r="A14" s="48" t="s">
        <v>160</v>
      </c>
      <c r="B14" s="49">
        <v>47.5</v>
      </c>
      <c r="C14" s="49">
        <v>25</v>
      </c>
      <c r="D14" s="49">
        <v>4</v>
      </c>
      <c r="E14" s="49">
        <v>55</v>
      </c>
      <c r="F14" s="49">
        <v>190</v>
      </c>
      <c r="G14" s="49">
        <v>7.5</v>
      </c>
      <c r="H14" s="49">
        <v>7.5</v>
      </c>
      <c r="I14" s="48"/>
      <c r="J14" s="48" t="s">
        <v>164</v>
      </c>
      <c r="K14" s="49">
        <v>62.75</v>
      </c>
      <c r="L14" s="49">
        <v>40.31</v>
      </c>
      <c r="M14" s="49">
        <v>8</v>
      </c>
      <c r="N14" s="49">
        <v>77</v>
      </c>
      <c r="O14" s="49">
        <v>258</v>
      </c>
    </row>
    <row r="15" spans="1:15" ht="12.75">
      <c r="A15" s="48" t="s">
        <v>15</v>
      </c>
      <c r="B15" s="49">
        <v>26.75</v>
      </c>
      <c r="C15" s="49">
        <v>7.5</v>
      </c>
      <c r="D15" s="49">
        <v>4</v>
      </c>
      <c r="E15" s="49">
        <v>33</v>
      </c>
      <c r="F15" s="49">
        <v>107</v>
      </c>
      <c r="G15" s="49">
        <v>6.25</v>
      </c>
      <c r="H15" s="49">
        <v>5</v>
      </c>
      <c r="I15" s="48"/>
      <c r="J15" s="48" t="s">
        <v>14</v>
      </c>
      <c r="K15" s="49">
        <v>61</v>
      </c>
      <c r="L15" s="49">
        <v>42.5</v>
      </c>
      <c r="M15" s="49">
        <v>4</v>
      </c>
      <c r="N15" s="49">
        <v>67</v>
      </c>
      <c r="O15" s="49">
        <v>244</v>
      </c>
    </row>
    <row r="16" spans="1:15" ht="12.75">
      <c r="A16" s="48" t="s">
        <v>161</v>
      </c>
      <c r="B16" s="48"/>
      <c r="C16" s="48"/>
      <c r="D16" s="48"/>
      <c r="E16" s="48"/>
      <c r="F16" s="48"/>
      <c r="G16" s="48"/>
      <c r="H16" s="48"/>
      <c r="I16" s="48"/>
      <c r="J16" s="48" t="s">
        <v>47</v>
      </c>
      <c r="K16" s="49">
        <v>60.5</v>
      </c>
      <c r="L16" s="49">
        <v>36.25</v>
      </c>
      <c r="M16" s="49">
        <v>8</v>
      </c>
      <c r="N16" s="49">
        <v>71</v>
      </c>
      <c r="O16" s="49">
        <v>263</v>
      </c>
    </row>
    <row r="17" spans="1:15" ht="12.75">
      <c r="A17" s="48" t="s">
        <v>45</v>
      </c>
      <c r="B17" s="49">
        <v>42.63</v>
      </c>
      <c r="C17" s="49">
        <v>16.56</v>
      </c>
      <c r="D17" s="49">
        <v>8</v>
      </c>
      <c r="E17" s="49">
        <v>50</v>
      </c>
      <c r="F17" s="49">
        <v>181</v>
      </c>
      <c r="G17" s="49">
        <v>7.5</v>
      </c>
      <c r="H17" s="49">
        <v>5.62</v>
      </c>
      <c r="I17" s="48"/>
      <c r="J17" s="48" t="s">
        <v>17</v>
      </c>
      <c r="K17" s="49">
        <v>59.38</v>
      </c>
      <c r="L17" s="49">
        <v>31.56</v>
      </c>
      <c r="M17" s="49">
        <v>8</v>
      </c>
      <c r="N17" s="49">
        <v>66</v>
      </c>
      <c r="O17" s="49">
        <v>241</v>
      </c>
    </row>
    <row r="18" spans="1:15" ht="12.75">
      <c r="A18" s="48" t="s">
        <v>47</v>
      </c>
      <c r="B18" s="49">
        <v>60.5</v>
      </c>
      <c r="C18" s="49">
        <v>36.25</v>
      </c>
      <c r="D18" s="49">
        <v>8</v>
      </c>
      <c r="E18" s="49">
        <v>71</v>
      </c>
      <c r="F18" s="49">
        <v>263</v>
      </c>
      <c r="G18" s="49">
        <v>15.75</v>
      </c>
      <c r="H18" s="49">
        <v>16.87</v>
      </c>
      <c r="I18" s="48"/>
      <c r="J18" s="48" t="s">
        <v>42</v>
      </c>
      <c r="K18" s="49">
        <v>50.88</v>
      </c>
      <c r="L18" s="49">
        <v>25.63</v>
      </c>
      <c r="M18" s="49">
        <v>8</v>
      </c>
      <c r="N18" s="49">
        <v>56</v>
      </c>
      <c r="O18" s="49">
        <v>209</v>
      </c>
    </row>
    <row r="19" spans="1:15" ht="12.75">
      <c r="A19" s="48" t="s">
        <v>88</v>
      </c>
      <c r="B19" s="49">
        <v>65.5</v>
      </c>
      <c r="C19" s="49">
        <v>37.5</v>
      </c>
      <c r="D19" s="49">
        <v>4</v>
      </c>
      <c r="E19" s="49">
        <v>75</v>
      </c>
      <c r="F19" s="49">
        <v>262</v>
      </c>
      <c r="G19" s="49">
        <v>9.5</v>
      </c>
      <c r="H19" s="49">
        <v>8</v>
      </c>
      <c r="I19" s="48"/>
      <c r="J19" s="48" t="s">
        <v>18</v>
      </c>
      <c r="K19" s="49">
        <v>50.25</v>
      </c>
      <c r="L19" s="49">
        <v>28.44</v>
      </c>
      <c r="M19" s="49">
        <v>8</v>
      </c>
      <c r="N19" s="49">
        <v>63</v>
      </c>
      <c r="O19" s="49">
        <v>212</v>
      </c>
    </row>
    <row r="20" spans="1:15" ht="12.75">
      <c r="A20" s="48" t="s">
        <v>89</v>
      </c>
      <c r="B20" s="49">
        <v>33.88</v>
      </c>
      <c r="C20" s="49">
        <v>9.69</v>
      </c>
      <c r="D20" s="49">
        <v>8</v>
      </c>
      <c r="E20" s="49">
        <v>45</v>
      </c>
      <c r="F20" s="49">
        <v>158</v>
      </c>
      <c r="G20" s="49">
        <v>16.75</v>
      </c>
      <c r="H20" s="49">
        <v>10</v>
      </c>
      <c r="I20" s="48"/>
      <c r="J20" s="48" t="s">
        <v>10</v>
      </c>
      <c r="K20" s="49">
        <v>49.25</v>
      </c>
      <c r="L20" s="49">
        <v>20</v>
      </c>
      <c r="M20" s="49">
        <v>8</v>
      </c>
      <c r="N20" s="49">
        <v>55</v>
      </c>
      <c r="O20" s="49">
        <v>208</v>
      </c>
    </row>
    <row r="21" spans="1:15" ht="12.75">
      <c r="A21" s="48" t="s">
        <v>0</v>
      </c>
      <c r="B21" s="49">
        <v>34</v>
      </c>
      <c r="C21" s="49">
        <v>12.5</v>
      </c>
      <c r="D21" s="49">
        <v>4</v>
      </c>
      <c r="E21" s="49">
        <v>46</v>
      </c>
      <c r="F21" s="49">
        <v>136</v>
      </c>
      <c r="G21" s="49">
        <v>12</v>
      </c>
      <c r="H21" s="49">
        <v>7.5</v>
      </c>
      <c r="I21" s="48"/>
      <c r="J21" s="48" t="s">
        <v>160</v>
      </c>
      <c r="K21" s="49">
        <v>47.5</v>
      </c>
      <c r="L21" s="49">
        <v>25</v>
      </c>
      <c r="M21" s="49">
        <v>4</v>
      </c>
      <c r="N21" s="49">
        <v>55</v>
      </c>
      <c r="O21" s="49">
        <v>190</v>
      </c>
    </row>
    <row r="22" spans="1:15" ht="12.75">
      <c r="A22" s="48" t="s">
        <v>162</v>
      </c>
      <c r="B22" s="48"/>
      <c r="C22" s="48"/>
      <c r="D22" s="48"/>
      <c r="E22" s="48"/>
      <c r="F22" s="48"/>
      <c r="G22" s="48"/>
      <c r="H22" s="48"/>
      <c r="I22" s="48"/>
      <c r="J22" s="48" t="s">
        <v>87</v>
      </c>
      <c r="K22" s="49">
        <v>47.38</v>
      </c>
      <c r="L22" s="49">
        <v>19.06</v>
      </c>
      <c r="M22" s="49">
        <v>8</v>
      </c>
      <c r="N22" s="49">
        <v>55</v>
      </c>
      <c r="O22" s="49">
        <v>195</v>
      </c>
    </row>
    <row r="23" spans="1:15" ht="12.75">
      <c r="A23" s="48" t="s">
        <v>163</v>
      </c>
      <c r="B23" s="49">
        <v>41</v>
      </c>
      <c r="C23" s="49">
        <v>15.63</v>
      </c>
      <c r="D23" s="49">
        <v>8</v>
      </c>
      <c r="E23" s="49">
        <v>49</v>
      </c>
      <c r="F23" s="49">
        <v>167</v>
      </c>
      <c r="G23" s="49">
        <v>7.25</v>
      </c>
      <c r="H23" s="49">
        <v>3.12</v>
      </c>
      <c r="I23" s="48"/>
      <c r="J23" s="48" t="s">
        <v>45</v>
      </c>
      <c r="K23" s="49">
        <v>42.63</v>
      </c>
      <c r="L23" s="49">
        <v>16.56</v>
      </c>
      <c r="M23" s="49">
        <v>8</v>
      </c>
      <c r="N23" s="49">
        <v>50</v>
      </c>
      <c r="O23" s="49">
        <v>181</v>
      </c>
    </row>
    <row r="24" spans="1:15" ht="12.75">
      <c r="A24" s="48" t="s">
        <v>164</v>
      </c>
      <c r="B24" s="49">
        <v>62.75</v>
      </c>
      <c r="C24" s="49">
        <v>40.31</v>
      </c>
      <c r="D24" s="49">
        <v>8</v>
      </c>
      <c r="E24" s="49">
        <v>77</v>
      </c>
      <c r="F24" s="49">
        <v>258</v>
      </c>
      <c r="G24" s="49">
        <v>16</v>
      </c>
      <c r="H24" s="49">
        <v>13.7</v>
      </c>
      <c r="I24" s="48"/>
      <c r="J24" s="48" t="s">
        <v>163</v>
      </c>
      <c r="K24" s="49">
        <v>41</v>
      </c>
      <c r="L24" s="49">
        <v>15.63</v>
      </c>
      <c r="M24" s="49">
        <v>8</v>
      </c>
      <c r="N24" s="49">
        <v>49</v>
      </c>
      <c r="O24" s="49">
        <v>167</v>
      </c>
    </row>
    <row r="25" spans="1:15" ht="12.75">
      <c r="A25" s="48" t="s">
        <v>43</v>
      </c>
      <c r="B25" s="49">
        <v>40.5</v>
      </c>
      <c r="C25" s="49">
        <v>18.75</v>
      </c>
      <c r="D25" s="49">
        <v>8</v>
      </c>
      <c r="E25" s="49">
        <v>51</v>
      </c>
      <c r="F25" s="49">
        <v>172</v>
      </c>
      <c r="G25" s="49">
        <v>13</v>
      </c>
      <c r="H25" s="49">
        <v>11.25</v>
      </c>
      <c r="I25" s="48"/>
      <c r="J25" s="48" t="s">
        <v>43</v>
      </c>
      <c r="K25" s="49">
        <v>40.5</v>
      </c>
      <c r="L25" s="49">
        <v>18.75</v>
      </c>
      <c r="M25" s="49">
        <v>8</v>
      </c>
      <c r="N25" s="49">
        <v>51</v>
      </c>
      <c r="O25" s="49">
        <v>172</v>
      </c>
    </row>
    <row r="26" spans="1:15" ht="12.75">
      <c r="A26" s="48" t="s">
        <v>42</v>
      </c>
      <c r="B26" s="49">
        <v>50.88</v>
      </c>
      <c r="C26" s="49">
        <v>25.63</v>
      </c>
      <c r="D26" s="49">
        <v>8</v>
      </c>
      <c r="E26" s="49">
        <v>56</v>
      </c>
      <c r="F26" s="49">
        <v>209</v>
      </c>
      <c r="G26" s="49">
        <v>6.5</v>
      </c>
      <c r="H26" s="49">
        <v>9.37</v>
      </c>
      <c r="I26" s="48"/>
      <c r="J26" s="48" t="s">
        <v>12</v>
      </c>
      <c r="K26" s="49">
        <v>37.5</v>
      </c>
      <c r="L26" s="49">
        <v>14.38</v>
      </c>
      <c r="M26" s="49">
        <v>8</v>
      </c>
      <c r="N26" s="49">
        <v>48</v>
      </c>
      <c r="O26" s="49">
        <v>170</v>
      </c>
    </row>
    <row r="27" spans="1:15" ht="12.75">
      <c r="A27" s="48" t="s">
        <v>165</v>
      </c>
      <c r="B27" s="48"/>
      <c r="C27" s="48"/>
      <c r="D27" s="48"/>
      <c r="E27" s="48"/>
      <c r="F27" s="48"/>
      <c r="G27" s="48"/>
      <c r="H27" s="48"/>
      <c r="I27" s="48"/>
      <c r="J27" s="48" t="s">
        <v>38</v>
      </c>
      <c r="K27" s="49">
        <v>37.13</v>
      </c>
      <c r="L27" s="49">
        <v>14.69</v>
      </c>
      <c r="M27" s="49">
        <v>8</v>
      </c>
      <c r="N27" s="49">
        <v>42</v>
      </c>
      <c r="O27" s="49">
        <v>151</v>
      </c>
    </row>
    <row r="28" spans="1:15" ht="12.75">
      <c r="A28" s="48" t="s">
        <v>10</v>
      </c>
      <c r="B28" s="49">
        <v>49.25</v>
      </c>
      <c r="C28" s="49">
        <v>20</v>
      </c>
      <c r="D28" s="49">
        <v>8</v>
      </c>
      <c r="E28" s="49">
        <v>55</v>
      </c>
      <c r="F28" s="49">
        <v>208</v>
      </c>
      <c r="G28" s="49">
        <v>3</v>
      </c>
      <c r="H28" s="49">
        <v>4.37</v>
      </c>
      <c r="I28" s="48"/>
      <c r="J28" s="48" t="s">
        <v>66</v>
      </c>
      <c r="K28" s="49">
        <v>34.75</v>
      </c>
      <c r="L28" s="49">
        <v>13.75</v>
      </c>
      <c r="M28" s="49">
        <v>4</v>
      </c>
      <c r="N28" s="49">
        <v>39</v>
      </c>
      <c r="O28" s="49">
        <v>139</v>
      </c>
    </row>
    <row r="29" spans="1:15" ht="12.75">
      <c r="A29" s="48" t="s">
        <v>12</v>
      </c>
      <c r="B29" s="49">
        <v>37.5</v>
      </c>
      <c r="C29" s="49">
        <v>14.38</v>
      </c>
      <c r="D29" s="49">
        <v>8</v>
      </c>
      <c r="E29" s="49">
        <v>48</v>
      </c>
      <c r="F29" s="49">
        <v>170</v>
      </c>
      <c r="G29" s="49">
        <v>5.5</v>
      </c>
      <c r="H29" s="49">
        <v>6.25</v>
      </c>
      <c r="I29" s="48"/>
      <c r="J29" s="48" t="s">
        <v>0</v>
      </c>
      <c r="K29" s="49">
        <v>34</v>
      </c>
      <c r="L29" s="49">
        <v>12.5</v>
      </c>
      <c r="M29" s="49">
        <v>4</v>
      </c>
      <c r="N29" s="49">
        <v>46</v>
      </c>
      <c r="O29" s="49">
        <v>136</v>
      </c>
    </row>
    <row r="30" spans="1:15" ht="12.75">
      <c r="A30" s="48" t="s">
        <v>87</v>
      </c>
      <c r="B30" s="49">
        <v>47.38</v>
      </c>
      <c r="C30" s="49">
        <v>19.06</v>
      </c>
      <c r="D30" s="49">
        <v>8</v>
      </c>
      <c r="E30" s="49">
        <v>55</v>
      </c>
      <c r="F30" s="49">
        <v>195</v>
      </c>
      <c r="G30" s="49">
        <v>6.25</v>
      </c>
      <c r="H30" s="49">
        <v>10</v>
      </c>
      <c r="I30" s="48"/>
      <c r="J30" s="48" t="s">
        <v>89</v>
      </c>
      <c r="K30" s="49">
        <v>33.88</v>
      </c>
      <c r="L30" s="49">
        <v>9.69</v>
      </c>
      <c r="M30" s="49">
        <v>8</v>
      </c>
      <c r="N30" s="49">
        <v>45</v>
      </c>
      <c r="O30" s="49">
        <v>158</v>
      </c>
    </row>
    <row r="31" spans="1:15" ht="12.75">
      <c r="A31" s="48" t="s">
        <v>126</v>
      </c>
      <c r="B31" s="49">
        <v>31.13</v>
      </c>
      <c r="C31" s="49">
        <v>7.19</v>
      </c>
      <c r="D31" s="49">
        <v>8</v>
      </c>
      <c r="E31" s="49">
        <v>40</v>
      </c>
      <c r="F31" s="49">
        <v>146</v>
      </c>
      <c r="G31" s="49">
        <v>3.5</v>
      </c>
      <c r="H31" s="49">
        <v>2.5</v>
      </c>
      <c r="I31" s="48"/>
      <c r="J31" s="48" t="s">
        <v>21</v>
      </c>
      <c r="K31" s="49">
        <v>33.25</v>
      </c>
      <c r="L31" s="49">
        <v>12.19</v>
      </c>
      <c r="M31" s="49">
        <v>8</v>
      </c>
      <c r="N31" s="49">
        <v>43</v>
      </c>
      <c r="O31" s="49">
        <v>149</v>
      </c>
    </row>
    <row r="32" spans="1:15" ht="12.75">
      <c r="A32" s="48" t="s">
        <v>117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8"/>
      <c r="J32" s="48" t="s">
        <v>35</v>
      </c>
      <c r="K32" s="49">
        <v>31.75</v>
      </c>
      <c r="L32" s="49">
        <v>11.25</v>
      </c>
      <c r="M32" s="49">
        <v>8</v>
      </c>
      <c r="N32" s="49">
        <v>41</v>
      </c>
      <c r="O32" s="49">
        <v>137</v>
      </c>
    </row>
    <row r="33" spans="1:15" ht="12.75">
      <c r="A33" s="48" t="s">
        <v>166</v>
      </c>
      <c r="B33" s="48"/>
      <c r="C33" s="48"/>
      <c r="D33" s="48"/>
      <c r="E33" s="48"/>
      <c r="F33" s="48"/>
      <c r="G33" s="48"/>
      <c r="H33" s="48"/>
      <c r="I33" s="48"/>
      <c r="J33" s="48" t="s">
        <v>126</v>
      </c>
      <c r="K33" s="49">
        <v>31.13</v>
      </c>
      <c r="L33" s="49">
        <v>7.19</v>
      </c>
      <c r="M33" s="49">
        <v>8</v>
      </c>
      <c r="N33" s="49">
        <v>40</v>
      </c>
      <c r="O33" s="49">
        <v>146</v>
      </c>
    </row>
    <row r="34" spans="1:15" ht="12.75">
      <c r="A34" s="48" t="s">
        <v>38</v>
      </c>
      <c r="B34" s="49">
        <v>37.13</v>
      </c>
      <c r="C34" s="49">
        <v>14.69</v>
      </c>
      <c r="D34" s="49">
        <v>8</v>
      </c>
      <c r="E34" s="49">
        <v>42</v>
      </c>
      <c r="F34" s="49">
        <v>151</v>
      </c>
      <c r="G34" s="49">
        <v>4.25</v>
      </c>
      <c r="H34" s="49">
        <v>8.12</v>
      </c>
      <c r="I34" s="48"/>
      <c r="J34" s="48" t="s">
        <v>36</v>
      </c>
      <c r="K34" s="49">
        <v>31</v>
      </c>
      <c r="L34" s="49">
        <v>7.5</v>
      </c>
      <c r="M34" s="49">
        <v>4</v>
      </c>
      <c r="N34" s="49">
        <v>33</v>
      </c>
      <c r="O34" s="49">
        <v>124</v>
      </c>
    </row>
    <row r="35" spans="1:15" ht="12.75">
      <c r="A35" s="48" t="s">
        <v>37</v>
      </c>
      <c r="B35" s="49">
        <v>29.63</v>
      </c>
      <c r="C35" s="49">
        <v>8.44</v>
      </c>
      <c r="D35" s="49">
        <v>8</v>
      </c>
      <c r="E35" s="49">
        <v>36</v>
      </c>
      <c r="F35" s="49">
        <v>129</v>
      </c>
      <c r="G35" s="49">
        <v>3.75</v>
      </c>
      <c r="H35" s="49">
        <v>4.37</v>
      </c>
      <c r="I35" s="48"/>
      <c r="J35" s="48" t="s">
        <v>37</v>
      </c>
      <c r="K35" s="49">
        <v>29.63</v>
      </c>
      <c r="L35" s="49">
        <v>8.44</v>
      </c>
      <c r="M35" s="49">
        <v>8</v>
      </c>
      <c r="N35" s="49">
        <v>36</v>
      </c>
      <c r="O35" s="49">
        <v>129</v>
      </c>
    </row>
    <row r="36" spans="1:15" ht="12.75">
      <c r="A36" s="48" t="s">
        <v>167</v>
      </c>
      <c r="B36" s="49">
        <v>19.75</v>
      </c>
      <c r="C36" s="49">
        <v>2.5</v>
      </c>
      <c r="D36" s="49">
        <v>4</v>
      </c>
      <c r="E36" s="49">
        <v>28</v>
      </c>
      <c r="F36" s="49">
        <v>79</v>
      </c>
      <c r="G36" s="49">
        <v>8.25</v>
      </c>
      <c r="H36" s="49">
        <v>2.5</v>
      </c>
      <c r="I36" s="48"/>
      <c r="J36" s="48" t="s">
        <v>15</v>
      </c>
      <c r="K36" s="49">
        <v>26.75</v>
      </c>
      <c r="L36" s="49">
        <v>7.5</v>
      </c>
      <c r="M36" s="49">
        <v>4</v>
      </c>
      <c r="N36" s="49">
        <v>33</v>
      </c>
      <c r="O36" s="49">
        <v>107</v>
      </c>
    </row>
    <row r="37" spans="1:15" ht="12.75">
      <c r="A37" s="48" t="s">
        <v>35</v>
      </c>
      <c r="B37" s="49">
        <v>31.75</v>
      </c>
      <c r="C37" s="49">
        <v>11.25</v>
      </c>
      <c r="D37" s="49">
        <v>8</v>
      </c>
      <c r="E37" s="49">
        <v>41</v>
      </c>
      <c r="F37" s="49">
        <v>137</v>
      </c>
      <c r="G37" s="49">
        <v>6.75</v>
      </c>
      <c r="H37" s="49">
        <v>3.75</v>
      </c>
      <c r="I37" s="48"/>
      <c r="J37" s="48" t="s">
        <v>91</v>
      </c>
      <c r="K37" s="49">
        <v>21</v>
      </c>
      <c r="L37" s="49">
        <v>3.13</v>
      </c>
      <c r="M37" s="49">
        <v>4</v>
      </c>
      <c r="N37" s="49">
        <v>23</v>
      </c>
      <c r="O37" s="49">
        <v>84</v>
      </c>
    </row>
    <row r="38" spans="1:15" ht="12.75">
      <c r="A38" s="48" t="s">
        <v>36</v>
      </c>
      <c r="B38" s="49">
        <v>31</v>
      </c>
      <c r="C38" s="49">
        <v>7.5</v>
      </c>
      <c r="D38" s="49">
        <v>4</v>
      </c>
      <c r="E38" s="49">
        <v>33</v>
      </c>
      <c r="F38" s="49">
        <v>124</v>
      </c>
      <c r="G38" s="49">
        <v>2</v>
      </c>
      <c r="H38" s="49">
        <v>5</v>
      </c>
      <c r="I38" s="48"/>
      <c r="J38" s="48" t="s">
        <v>167</v>
      </c>
      <c r="K38" s="49">
        <v>19.75</v>
      </c>
      <c r="L38" s="49">
        <v>2.5</v>
      </c>
      <c r="M38" s="49">
        <v>4</v>
      </c>
      <c r="N38" s="49">
        <v>28</v>
      </c>
      <c r="O38" s="49">
        <v>79</v>
      </c>
    </row>
    <row r="39" spans="1:15" ht="12.75">
      <c r="A39" s="48" t="s">
        <v>85</v>
      </c>
      <c r="B39" s="48"/>
      <c r="C39" s="48"/>
      <c r="D39" s="48"/>
      <c r="E39" s="48"/>
      <c r="F39" s="48"/>
      <c r="G39" s="48"/>
      <c r="H39" s="48"/>
      <c r="I39" s="48"/>
      <c r="J39" s="48" t="s">
        <v>168</v>
      </c>
      <c r="K39" s="49">
        <v>16.5</v>
      </c>
      <c r="L39" s="49">
        <v>4.38</v>
      </c>
      <c r="M39" s="49">
        <v>4</v>
      </c>
      <c r="N39" s="49">
        <v>27</v>
      </c>
      <c r="O39" s="49">
        <v>66</v>
      </c>
    </row>
    <row r="40" spans="1:15" ht="12.75">
      <c r="A40" s="48" t="s">
        <v>93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8"/>
      <c r="J40" s="48" t="s">
        <v>169</v>
      </c>
      <c r="K40" s="49">
        <v>13</v>
      </c>
      <c r="L40" s="49">
        <v>2.5</v>
      </c>
      <c r="M40" s="49">
        <v>4</v>
      </c>
      <c r="N40" s="49">
        <v>18</v>
      </c>
      <c r="O40" s="49">
        <v>52</v>
      </c>
    </row>
    <row r="41" spans="1:15" ht="12.75">
      <c r="A41" s="48" t="s">
        <v>91</v>
      </c>
      <c r="B41" s="49">
        <v>21</v>
      </c>
      <c r="C41" s="49">
        <v>3.13</v>
      </c>
      <c r="D41" s="49">
        <v>4</v>
      </c>
      <c r="E41" s="49">
        <v>23</v>
      </c>
      <c r="F41" s="49">
        <v>84</v>
      </c>
      <c r="G41" s="49">
        <v>2</v>
      </c>
      <c r="H41" s="49">
        <v>1.87</v>
      </c>
      <c r="I41" s="48"/>
      <c r="J41" s="48" t="s">
        <v>65</v>
      </c>
      <c r="K41" s="49">
        <v>12.25</v>
      </c>
      <c r="L41" s="49">
        <v>1.88</v>
      </c>
      <c r="M41" s="49">
        <v>4</v>
      </c>
      <c r="N41" s="49">
        <v>13</v>
      </c>
      <c r="O41" s="49">
        <v>49</v>
      </c>
    </row>
    <row r="42" spans="1:15" ht="12.75">
      <c r="A42" s="48" t="s">
        <v>168</v>
      </c>
      <c r="B42" s="49">
        <v>16.5</v>
      </c>
      <c r="C42" s="49">
        <v>4.38</v>
      </c>
      <c r="D42" s="49">
        <v>4</v>
      </c>
      <c r="E42" s="49">
        <v>27</v>
      </c>
      <c r="F42" s="49">
        <v>66</v>
      </c>
      <c r="G42" s="49">
        <v>10.5</v>
      </c>
      <c r="H42" s="49">
        <v>5.62</v>
      </c>
      <c r="I42" s="48"/>
      <c r="J42" s="48" t="s">
        <v>172</v>
      </c>
      <c r="K42" s="49">
        <v>11.75</v>
      </c>
      <c r="L42" s="49">
        <v>0.62</v>
      </c>
      <c r="M42" s="49">
        <v>4</v>
      </c>
      <c r="N42" s="49">
        <v>14</v>
      </c>
      <c r="O42" s="49">
        <v>47</v>
      </c>
    </row>
    <row r="43" spans="1:15" ht="12.75">
      <c r="A43" s="48" t="s">
        <v>169</v>
      </c>
      <c r="B43" s="49">
        <v>13</v>
      </c>
      <c r="C43" s="49">
        <v>2.5</v>
      </c>
      <c r="D43" s="49">
        <v>4</v>
      </c>
      <c r="E43" s="49">
        <v>18</v>
      </c>
      <c r="F43" s="49">
        <v>52</v>
      </c>
      <c r="G43" s="49">
        <v>5</v>
      </c>
      <c r="H43" s="49">
        <v>2.5</v>
      </c>
      <c r="I43" s="48"/>
      <c r="J43" s="48" t="s">
        <v>117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</row>
    <row r="44" spans="1:15" ht="12.75">
      <c r="A44" s="48" t="s">
        <v>170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8"/>
      <c r="J44" s="48" t="s">
        <v>93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</row>
    <row r="45" spans="1:15" ht="12.75">
      <c r="A45" s="48" t="s">
        <v>171</v>
      </c>
      <c r="B45" s="48"/>
      <c r="C45" s="48"/>
      <c r="D45" s="48"/>
      <c r="E45" s="48"/>
      <c r="F45" s="48"/>
      <c r="G45" s="48"/>
      <c r="H45" s="48"/>
      <c r="I45" s="48"/>
      <c r="J45" s="48" t="s">
        <v>170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</row>
    <row r="46" spans="1:15" ht="12.75">
      <c r="A46" s="48" t="s">
        <v>17</v>
      </c>
      <c r="B46" s="49">
        <v>59.38</v>
      </c>
      <c r="C46" s="49">
        <v>31.56</v>
      </c>
      <c r="D46" s="49">
        <v>8</v>
      </c>
      <c r="E46" s="49">
        <v>66</v>
      </c>
      <c r="F46" s="49">
        <v>241</v>
      </c>
      <c r="G46" s="49">
        <v>5.75</v>
      </c>
      <c r="H46" s="49">
        <v>10.62</v>
      </c>
      <c r="I46" s="48"/>
      <c r="J46" s="48" t="s">
        <v>161</v>
      </c>
      <c r="K46" s="48"/>
      <c r="L46" s="48"/>
      <c r="M46" s="48"/>
      <c r="N46" s="48"/>
      <c r="O46" s="48"/>
    </row>
    <row r="47" spans="1:15" ht="12.75">
      <c r="A47" s="48" t="s">
        <v>18</v>
      </c>
      <c r="B47" s="49">
        <v>50.25</v>
      </c>
      <c r="C47" s="49">
        <v>28.44</v>
      </c>
      <c r="D47" s="49">
        <v>8</v>
      </c>
      <c r="E47" s="49">
        <v>63</v>
      </c>
      <c r="F47" s="49">
        <v>212</v>
      </c>
      <c r="G47" s="49">
        <v>15.5</v>
      </c>
      <c r="H47" s="49">
        <v>18.12</v>
      </c>
      <c r="I47" s="48"/>
      <c r="J47" s="48" t="s">
        <v>162</v>
      </c>
      <c r="K47" s="48"/>
      <c r="L47" s="48"/>
      <c r="M47" s="48"/>
      <c r="N47" s="48"/>
      <c r="O47" s="48"/>
    </row>
    <row r="48" spans="1:15" ht="12.75">
      <c r="A48" s="48" t="s">
        <v>21</v>
      </c>
      <c r="B48" s="49">
        <v>33.25</v>
      </c>
      <c r="C48" s="49">
        <v>12.19</v>
      </c>
      <c r="D48" s="49">
        <v>8</v>
      </c>
      <c r="E48" s="49">
        <v>43</v>
      </c>
      <c r="F48" s="49">
        <v>149</v>
      </c>
      <c r="G48" s="49">
        <v>13.75</v>
      </c>
      <c r="H48" s="49">
        <v>5.62</v>
      </c>
      <c r="I48" s="48"/>
      <c r="J48" s="48" t="s">
        <v>165</v>
      </c>
      <c r="K48" s="48"/>
      <c r="L48" s="48"/>
      <c r="M48" s="48"/>
      <c r="N48" s="48"/>
      <c r="O48" s="48"/>
    </row>
    <row r="49" spans="1:15" ht="12.75">
      <c r="A49" s="48" t="s">
        <v>65</v>
      </c>
      <c r="B49" s="49">
        <v>12.25</v>
      </c>
      <c r="C49" s="49">
        <v>1.88</v>
      </c>
      <c r="D49" s="49">
        <v>4</v>
      </c>
      <c r="E49" s="49">
        <v>13</v>
      </c>
      <c r="F49" s="49">
        <v>49</v>
      </c>
      <c r="G49" s="49">
        <v>0.75</v>
      </c>
      <c r="H49" s="49">
        <v>3.12</v>
      </c>
      <c r="I49" s="48"/>
      <c r="J49" s="48" t="s">
        <v>166</v>
      </c>
      <c r="K49" s="48"/>
      <c r="L49" s="48"/>
      <c r="M49" s="48"/>
      <c r="N49" s="48"/>
      <c r="O49" s="48"/>
    </row>
    <row r="50" spans="1:15" ht="12.75">
      <c r="A50" s="48" t="s">
        <v>66</v>
      </c>
      <c r="B50" s="49">
        <v>34.75</v>
      </c>
      <c r="C50" s="49">
        <v>13.75</v>
      </c>
      <c r="D50" s="49">
        <v>4</v>
      </c>
      <c r="E50" s="49">
        <v>39</v>
      </c>
      <c r="F50" s="49">
        <v>139</v>
      </c>
      <c r="G50" s="49">
        <v>4.25</v>
      </c>
      <c r="H50" s="49">
        <v>3.75</v>
      </c>
      <c r="I50" s="48"/>
      <c r="J50" s="48" t="s">
        <v>85</v>
      </c>
      <c r="K50" s="48"/>
      <c r="L50" s="48"/>
      <c r="M50" s="48"/>
      <c r="N50" s="48"/>
      <c r="O50" s="48"/>
    </row>
    <row r="51" spans="1:15" ht="12.75">
      <c r="A51" s="48"/>
      <c r="B51" s="48"/>
      <c r="C51" s="48"/>
      <c r="D51" s="48"/>
      <c r="E51" s="48"/>
      <c r="F51" s="48"/>
      <c r="G51" s="48"/>
      <c r="H51" s="48"/>
      <c r="I51" s="48"/>
      <c r="J51" s="48" t="s">
        <v>171</v>
      </c>
      <c r="K51" s="48"/>
      <c r="L51" s="48"/>
      <c r="M51" s="48"/>
      <c r="N51" s="48"/>
      <c r="O51" s="48"/>
    </row>
    <row r="52" spans="1:15" ht="12.75">
      <c r="A52" s="48" t="s">
        <v>172</v>
      </c>
      <c r="B52" s="49">
        <v>11.75</v>
      </c>
      <c r="C52" s="49">
        <v>0.62</v>
      </c>
      <c r="D52" s="49">
        <v>4</v>
      </c>
      <c r="E52" s="49">
        <v>14</v>
      </c>
      <c r="F52" s="49">
        <v>47</v>
      </c>
      <c r="G52" s="49">
        <v>2.25</v>
      </c>
      <c r="H52" s="49">
        <v>1.88</v>
      </c>
      <c r="J52" s="48"/>
      <c r="K52" s="48"/>
      <c r="L52" s="48"/>
      <c r="M52" s="48"/>
      <c r="N52" s="48"/>
      <c r="O52" s="48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66"/>
  <sheetViews>
    <sheetView workbookViewId="0" topLeftCell="A4">
      <selection activeCell="M29" sqref="M29"/>
    </sheetView>
  </sheetViews>
  <sheetFormatPr defaultColWidth="9.140625" defaultRowHeight="12.75"/>
  <cols>
    <col min="1" max="1" width="26.00390625" style="0" customWidth="1"/>
    <col min="2" max="2" width="8.7109375" style="1" customWidth="1"/>
    <col min="3" max="10" width="5.28125" style="1" customWidth="1"/>
    <col min="11" max="11" width="11.421875" style="1" customWidth="1"/>
    <col min="13" max="13" width="9.140625" style="1" customWidth="1"/>
    <col min="14" max="14" width="9.140625" style="9" customWidth="1"/>
  </cols>
  <sheetData>
    <row r="2" spans="1:11" ht="12.75">
      <c r="A2" s="6" t="s">
        <v>173</v>
      </c>
      <c r="B2" s="7"/>
      <c r="G2" s="8"/>
      <c r="H2" s="3" t="s">
        <v>48</v>
      </c>
      <c r="I2" s="3"/>
      <c r="J2" s="2"/>
      <c r="K2" s="2"/>
    </row>
    <row r="4" spans="1:11" ht="15" customHeight="1">
      <c r="A4" s="10" t="s">
        <v>174</v>
      </c>
      <c r="B4" s="7"/>
      <c r="C4" s="7"/>
      <c r="D4" s="7"/>
      <c r="E4" s="8"/>
      <c r="H4" s="3" t="s">
        <v>49</v>
      </c>
      <c r="I4" s="3"/>
      <c r="J4" s="7"/>
      <c r="K4" s="11"/>
    </row>
    <row r="6" spans="1:11" ht="12.75">
      <c r="A6" s="4" t="s">
        <v>50</v>
      </c>
      <c r="B6" s="3" t="s">
        <v>51</v>
      </c>
      <c r="C6" s="5" t="s">
        <v>52</v>
      </c>
      <c r="D6" s="3"/>
      <c r="E6" s="3" t="s">
        <v>53</v>
      </c>
      <c r="F6" s="3"/>
      <c r="G6" s="3" t="s">
        <v>54</v>
      </c>
      <c r="H6" s="3"/>
      <c r="I6" s="3" t="s">
        <v>55</v>
      </c>
      <c r="J6" s="3"/>
      <c r="K6" s="3" t="s">
        <v>56</v>
      </c>
    </row>
    <row r="7" spans="1:14" ht="12.75">
      <c r="A7" s="4"/>
      <c r="B7" s="3"/>
      <c r="C7" s="12" t="s">
        <v>57</v>
      </c>
      <c r="D7" s="13" t="s">
        <v>58</v>
      </c>
      <c r="E7" s="13" t="s">
        <v>57</v>
      </c>
      <c r="F7" s="13" t="s">
        <v>58</v>
      </c>
      <c r="G7" s="13" t="s">
        <v>57</v>
      </c>
      <c r="H7" s="13" t="s">
        <v>58</v>
      </c>
      <c r="I7" s="13" t="s">
        <v>57</v>
      </c>
      <c r="J7" s="13" t="s">
        <v>58</v>
      </c>
      <c r="K7" s="3"/>
      <c r="M7" s="3" t="s">
        <v>59</v>
      </c>
      <c r="N7" s="43" t="s">
        <v>60</v>
      </c>
    </row>
    <row r="8" spans="1:14" ht="21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6">
        <f>SUM(C8,E8,G8,I8)</f>
        <v>0</v>
      </c>
      <c r="M8" s="15">
        <f>SUM(D8,F8,H8,J8)</f>
        <v>0</v>
      </c>
      <c r="N8" s="17" t="e">
        <f>M8/(B34*40)</f>
        <v>#DIV/0!</v>
      </c>
    </row>
    <row r="9" spans="1:14" ht="21.75" customHeight="1">
      <c r="A9" s="18" t="s">
        <v>18</v>
      </c>
      <c r="B9" s="15">
        <f aca="true" t="shared" si="0" ref="B9:B26">ROUND(K9/(COUNT(C9,E9,G9,I9)),0)</f>
        <v>48</v>
      </c>
      <c r="C9" s="15">
        <v>45</v>
      </c>
      <c r="D9" s="15">
        <v>9</v>
      </c>
      <c r="E9" s="15">
        <v>44</v>
      </c>
      <c r="F9" s="15">
        <v>7</v>
      </c>
      <c r="G9" s="15">
        <v>56</v>
      </c>
      <c r="H9" s="15">
        <v>13</v>
      </c>
      <c r="I9" s="15">
        <v>45</v>
      </c>
      <c r="J9" s="15">
        <v>10</v>
      </c>
      <c r="K9" s="16">
        <f>SUM(C9,E9,G9,I9)</f>
        <v>190</v>
      </c>
      <c r="L9" s="19"/>
      <c r="M9" s="15">
        <f>SUM(F9,D9,H9,J9)</f>
        <v>39</v>
      </c>
      <c r="N9" s="17">
        <f>M9/(B35*40)</f>
        <v>0.24375</v>
      </c>
    </row>
    <row r="10" spans="1:14" ht="21.75" customHeight="1">
      <c r="A10" s="14" t="s">
        <v>21</v>
      </c>
      <c r="B10" s="15">
        <f t="shared" si="0"/>
        <v>29</v>
      </c>
      <c r="C10" s="15">
        <v>32</v>
      </c>
      <c r="D10" s="15">
        <v>6</v>
      </c>
      <c r="E10" s="15">
        <v>19</v>
      </c>
      <c r="F10" s="15">
        <v>1</v>
      </c>
      <c r="G10" s="15">
        <v>33</v>
      </c>
      <c r="H10" s="15">
        <v>6</v>
      </c>
      <c r="I10" s="15">
        <v>33</v>
      </c>
      <c r="J10" s="15">
        <v>6</v>
      </c>
      <c r="K10" s="16">
        <f>SUM(C10,E10,G10,I10)</f>
        <v>117</v>
      </c>
      <c r="L10" s="19"/>
      <c r="M10" s="15">
        <f>SUM(D10,F10,H10,J10)</f>
        <v>19</v>
      </c>
      <c r="N10" s="17">
        <f>M10/(B36*40)</f>
        <v>0.11875</v>
      </c>
    </row>
    <row r="11" spans="1:14" ht="21.75" customHeight="1">
      <c r="A11" s="18" t="s">
        <v>17</v>
      </c>
      <c r="B11" s="15">
        <f t="shared" si="0"/>
        <v>60</v>
      </c>
      <c r="C11" s="15">
        <v>60</v>
      </c>
      <c r="D11" s="15">
        <v>12</v>
      </c>
      <c r="E11" s="15">
        <v>62</v>
      </c>
      <c r="F11" s="15">
        <v>15</v>
      </c>
      <c r="G11" s="15">
        <v>65</v>
      </c>
      <c r="H11" s="15">
        <v>15</v>
      </c>
      <c r="I11" s="15">
        <v>54</v>
      </c>
      <c r="J11" s="15">
        <v>9</v>
      </c>
      <c r="K11" s="16">
        <f>SUM(C11,E11,G11,I11)</f>
        <v>241</v>
      </c>
      <c r="L11" s="19"/>
      <c r="M11" s="15">
        <f>SUM(D11,F11,H11,J11)</f>
        <v>51</v>
      </c>
      <c r="N11" s="17">
        <f>M11/(B37*40)</f>
        <v>0.31875</v>
      </c>
    </row>
    <row r="12" spans="1:14" ht="21.75" customHeight="1">
      <c r="A12" s="14" t="s">
        <v>175</v>
      </c>
      <c r="B12" s="15">
        <f t="shared" si="0"/>
        <v>12</v>
      </c>
      <c r="C12" s="15">
        <v>13</v>
      </c>
      <c r="D12" s="15">
        <v>1</v>
      </c>
      <c r="E12" s="15">
        <v>12</v>
      </c>
      <c r="F12" s="15">
        <v>0</v>
      </c>
      <c r="G12" s="15">
        <v>12</v>
      </c>
      <c r="H12" s="15">
        <v>2</v>
      </c>
      <c r="I12" s="15">
        <v>12</v>
      </c>
      <c r="J12" s="15">
        <v>0</v>
      </c>
      <c r="K12" s="15">
        <f>SUM(C12,E12,G12,I12)</f>
        <v>49</v>
      </c>
      <c r="L12" s="19"/>
      <c r="M12" s="15">
        <f>SUM(F12,D12,H12,J12)</f>
        <v>3</v>
      </c>
      <c r="N12" s="17">
        <f>M12/(B38*40)</f>
        <v>0.01875</v>
      </c>
    </row>
    <row r="13" spans="1:12" ht="19.5" customHeight="1">
      <c r="A13" s="20" t="s">
        <v>62</v>
      </c>
      <c r="B13" s="15"/>
      <c r="C13" s="15">
        <f>SUM(C8:C12)</f>
        <v>150</v>
      </c>
      <c r="D13" s="15"/>
      <c r="E13" s="15">
        <f>SUM(E8:E12)</f>
        <v>137</v>
      </c>
      <c r="F13" s="15"/>
      <c r="G13" s="15">
        <f>SUM(G8:G12)</f>
        <v>166</v>
      </c>
      <c r="H13" s="15"/>
      <c r="I13" s="15">
        <f>SUM(I8:I12)</f>
        <v>144</v>
      </c>
      <c r="J13" s="15"/>
      <c r="K13" s="15">
        <f>SUM(K8:K12)</f>
        <v>597</v>
      </c>
      <c r="L13" s="19"/>
    </row>
    <row r="14" spans="1:14" ht="19.5" customHeight="1">
      <c r="A14" s="29" t="s">
        <v>63</v>
      </c>
      <c r="B14" s="15"/>
      <c r="C14" s="21">
        <v>40</v>
      </c>
      <c r="D14" s="21"/>
      <c r="E14" s="21">
        <v>40</v>
      </c>
      <c r="F14" s="21"/>
      <c r="G14" s="21">
        <v>40</v>
      </c>
      <c r="H14" s="21"/>
      <c r="I14" s="21">
        <v>40</v>
      </c>
      <c r="J14" s="21"/>
      <c r="K14" s="21">
        <f>SUM(C14,E14,G14,I14)</f>
        <v>160</v>
      </c>
      <c r="L14" s="22"/>
      <c r="M14" s="23"/>
      <c r="N14" s="23"/>
    </row>
    <row r="15" spans="1:12" ht="19.5" customHeight="1">
      <c r="A15" s="20" t="s">
        <v>56</v>
      </c>
      <c r="B15" s="15">
        <v>149</v>
      </c>
      <c r="C15" s="21">
        <f>SUM(C14,C13)</f>
        <v>190</v>
      </c>
      <c r="D15" s="15"/>
      <c r="E15" s="15">
        <f>SUM(E13:E14)</f>
        <v>177</v>
      </c>
      <c r="F15" s="15"/>
      <c r="G15" s="21">
        <f>SUM(G14,G13)</f>
        <v>206</v>
      </c>
      <c r="H15" s="15"/>
      <c r="I15" s="21">
        <f>SUM(I14,I13)</f>
        <v>184</v>
      </c>
      <c r="J15" s="15"/>
      <c r="K15" s="21">
        <f>SUM(C15,E15,G15,I15)</f>
        <v>757</v>
      </c>
      <c r="L15" s="19"/>
    </row>
    <row r="16" spans="2:12" ht="18.75" customHeight="1">
      <c r="B16" s="15"/>
      <c r="C16" s="26" t="str">
        <f>IF(C15&gt;C29,"W",IF(C15&lt;C29,"L",IF(C15=C29,"1/2")))</f>
        <v>W</v>
      </c>
      <c r="D16" s="24"/>
      <c r="E16" s="26" t="str">
        <f>IF(E15&gt;E29,"W",IF(E15&lt;E29,"L",IF(E15=E29,"1/2")))</f>
        <v>L</v>
      </c>
      <c r="F16" s="24"/>
      <c r="G16" s="26" t="str">
        <f>IF(G15&gt;G29,"W",IF(G15&lt;G29,"L",IF(G15=G29,"1/2")))</f>
        <v>L</v>
      </c>
      <c r="H16" s="24"/>
      <c r="I16" s="25" t="str">
        <f>IF(I15&gt;I29,"W",IF(I15&lt;I29,"L",IF(I15=I29,"1/2")))</f>
        <v>L</v>
      </c>
      <c r="J16" s="25"/>
      <c r="K16" s="25" t="str">
        <f>IF(K15&gt;K29,"W",IF(K15&lt;K29,"L",IF(K15=K29,"1/2")))</f>
        <v>1/2</v>
      </c>
      <c r="L16" s="19"/>
    </row>
    <row r="17" spans="2:12" ht="11.25" customHeight="1">
      <c r="B17" s="15"/>
      <c r="C17" s="26"/>
      <c r="D17" s="26"/>
      <c r="E17" s="26"/>
      <c r="F17" s="26"/>
      <c r="L17" s="19"/>
    </row>
    <row r="18" spans="1:12" ht="15" customHeight="1">
      <c r="A18" s="10" t="s">
        <v>176</v>
      </c>
      <c r="B18" s="15"/>
      <c r="C18" s="2"/>
      <c r="D18" s="2"/>
      <c r="E18" s="26"/>
      <c r="G18" s="26"/>
      <c r="H18" s="3" t="s">
        <v>49</v>
      </c>
      <c r="I18" s="3"/>
      <c r="J18" s="7"/>
      <c r="K18" s="11"/>
      <c r="L18" s="19"/>
    </row>
    <row r="19" spans="1:11" ht="12.75">
      <c r="A19" s="4"/>
      <c r="B19" s="15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4" t="s">
        <v>50</v>
      </c>
      <c r="B20" s="15"/>
      <c r="C20" s="5" t="s">
        <v>52</v>
      </c>
      <c r="D20" s="3"/>
      <c r="E20" s="3" t="s">
        <v>53</v>
      </c>
      <c r="F20" s="3"/>
      <c r="G20" s="3" t="s">
        <v>54</v>
      </c>
      <c r="H20" s="3"/>
      <c r="I20" s="3" t="s">
        <v>55</v>
      </c>
      <c r="J20" s="3"/>
      <c r="K20" s="3" t="s">
        <v>56</v>
      </c>
    </row>
    <row r="21" spans="1:11" ht="12.75">
      <c r="A21" s="4"/>
      <c r="B21" s="15"/>
      <c r="C21" s="12" t="s">
        <v>57</v>
      </c>
      <c r="D21" s="13" t="s">
        <v>58</v>
      </c>
      <c r="E21" s="13" t="s">
        <v>57</v>
      </c>
      <c r="F21" s="13" t="s">
        <v>58</v>
      </c>
      <c r="G21" s="13" t="s">
        <v>57</v>
      </c>
      <c r="H21" s="13" t="s">
        <v>58</v>
      </c>
      <c r="I21" s="13" t="s">
        <v>57</v>
      </c>
      <c r="J21" s="13" t="s">
        <v>58</v>
      </c>
      <c r="K21" s="3"/>
    </row>
    <row r="22" spans="1:14" ht="21.75" customHeight="1">
      <c r="A22" s="27" t="s">
        <v>89</v>
      </c>
      <c r="B22" s="15">
        <f t="shared" si="0"/>
        <v>28</v>
      </c>
      <c r="C22" s="15">
        <v>6</v>
      </c>
      <c r="D22" s="15">
        <v>0</v>
      </c>
      <c r="E22" s="15">
        <v>33</v>
      </c>
      <c r="F22" s="15">
        <v>4</v>
      </c>
      <c r="G22" s="15">
        <v>29</v>
      </c>
      <c r="H22" s="15">
        <v>1</v>
      </c>
      <c r="I22" s="15">
        <v>45</v>
      </c>
      <c r="J22" s="15">
        <v>7</v>
      </c>
      <c r="K22" s="16">
        <f>SUM(C22,E22,G22,I22)</f>
        <v>113</v>
      </c>
      <c r="M22" s="15">
        <f>SUM(D22,F22,H22,J22)</f>
        <v>12</v>
      </c>
      <c r="N22" s="17">
        <f>M22/(B39*40)</f>
        <v>0.075</v>
      </c>
    </row>
    <row r="23" spans="1:14" ht="21.75" customHeight="1">
      <c r="A23" s="27" t="s">
        <v>45</v>
      </c>
      <c r="B23" s="15">
        <f t="shared" si="0"/>
        <v>40</v>
      </c>
      <c r="C23" s="15">
        <v>42</v>
      </c>
      <c r="D23" s="15">
        <v>8</v>
      </c>
      <c r="E23" s="15">
        <v>44</v>
      </c>
      <c r="F23" s="15">
        <v>8</v>
      </c>
      <c r="G23" s="15">
        <v>45</v>
      </c>
      <c r="H23" s="15">
        <v>7</v>
      </c>
      <c r="I23" s="15">
        <v>30</v>
      </c>
      <c r="J23" s="15">
        <v>4</v>
      </c>
      <c r="K23" s="16">
        <f>SUM(C23,E23,G23,I23)</f>
        <v>161</v>
      </c>
      <c r="M23" s="15">
        <f>SUM(D23,F23,H23,J23)</f>
        <v>27</v>
      </c>
      <c r="N23" s="17">
        <f>M23/(B40*40)</f>
        <v>0.16875</v>
      </c>
    </row>
    <row r="24" spans="1:14" ht="21.75" customHeight="1">
      <c r="A24" s="27" t="s">
        <v>47</v>
      </c>
      <c r="B24" s="15">
        <f t="shared" si="0"/>
        <v>55</v>
      </c>
      <c r="C24" s="15">
        <v>51</v>
      </c>
      <c r="D24" s="15">
        <v>13</v>
      </c>
      <c r="E24" s="15">
        <v>56</v>
      </c>
      <c r="F24" s="15">
        <v>14</v>
      </c>
      <c r="G24" s="15">
        <v>62</v>
      </c>
      <c r="H24" s="15">
        <v>13</v>
      </c>
      <c r="I24" s="15">
        <v>52</v>
      </c>
      <c r="J24" s="15">
        <v>9</v>
      </c>
      <c r="K24" s="16">
        <f>SUM(C24,E24,G24,I24)</f>
        <v>221</v>
      </c>
      <c r="M24" s="15">
        <f>SUM(D24,F24,H24,J24)</f>
        <v>49</v>
      </c>
      <c r="N24" s="17">
        <f>M24/(B41*40)</f>
        <v>0.30625</v>
      </c>
    </row>
    <row r="25" spans="1:14" ht="21.75" customHeight="1">
      <c r="A25" s="27" t="s">
        <v>88</v>
      </c>
      <c r="B25" s="15">
        <f t="shared" si="0"/>
        <v>66</v>
      </c>
      <c r="C25" s="15">
        <v>61</v>
      </c>
      <c r="D25" s="15">
        <v>14</v>
      </c>
      <c r="E25" s="15">
        <v>55</v>
      </c>
      <c r="F25" s="15">
        <v>11</v>
      </c>
      <c r="G25" s="15">
        <v>71</v>
      </c>
      <c r="H25" s="15">
        <v>18</v>
      </c>
      <c r="I25" s="15">
        <v>75</v>
      </c>
      <c r="J25" s="15">
        <v>17</v>
      </c>
      <c r="K25" s="16">
        <f>SUM(C25,E25,G25,I25)</f>
        <v>262</v>
      </c>
      <c r="M25" s="15">
        <f>SUM(D25,F25,H25,J25)</f>
        <v>60</v>
      </c>
      <c r="N25" s="17">
        <f>M25/(B42*40)</f>
        <v>0.375</v>
      </c>
    </row>
    <row r="26" spans="1:14" ht="21.75" customHeight="1">
      <c r="A26" s="20"/>
      <c r="B26" s="15" t="e">
        <f t="shared" si="0"/>
        <v>#DIV/0!</v>
      </c>
      <c r="C26" s="15"/>
      <c r="D26" s="15"/>
      <c r="E26" s="15"/>
      <c r="F26" s="15"/>
      <c r="G26" s="15"/>
      <c r="H26" s="15"/>
      <c r="I26" s="15"/>
      <c r="J26" s="15"/>
      <c r="K26" s="16">
        <f>SUM(C26,E26,G26,I26)</f>
        <v>0</v>
      </c>
      <c r="M26" s="28">
        <f>SUM(D26,F26,H26,J26)</f>
        <v>0</v>
      </c>
      <c r="N26" s="17" t="e">
        <f>M26/(B43*40)</f>
        <v>#DIV/0!</v>
      </c>
    </row>
    <row r="27" spans="1:11" ht="19.5" customHeight="1">
      <c r="A27" s="20" t="s">
        <v>62</v>
      </c>
      <c r="B27" s="16"/>
      <c r="C27" s="16">
        <f>SUM(C22:C26)</f>
        <v>160</v>
      </c>
      <c r="D27" s="16"/>
      <c r="E27" s="16">
        <f>SUM(E22:E26)</f>
        <v>188</v>
      </c>
      <c r="F27" s="16"/>
      <c r="G27" s="16">
        <f>SUM(G22:G26)</f>
        <v>207</v>
      </c>
      <c r="H27" s="16"/>
      <c r="I27" s="16">
        <f>SUM(I22:I26)</f>
        <v>202</v>
      </c>
      <c r="J27" s="16"/>
      <c r="K27" s="16">
        <f>SUM(K22:K26)</f>
        <v>757</v>
      </c>
    </row>
    <row r="28" spans="1:14" ht="19.5" customHeight="1">
      <c r="A28" s="29" t="s">
        <v>63</v>
      </c>
      <c r="B28" s="30"/>
      <c r="C28" s="30">
        <f>ROUND(IF(D39&lt;D34,(D34-D39)*0.9,"0"),0)</f>
        <v>0</v>
      </c>
      <c r="D28" s="30"/>
      <c r="E28" s="30">
        <f>ROUND(IF(D40&lt;D35,(D35-D40)*0.9,"0"),0)</f>
        <v>0</v>
      </c>
      <c r="F28" s="30"/>
      <c r="G28" s="30">
        <f>ROUND(IF(D41&lt;D36,(D36-D41)*0.9,"0"),0)</f>
        <v>0</v>
      </c>
      <c r="H28" s="30"/>
      <c r="I28" s="30">
        <f>ROUND(IF(D42&lt;D37,(D37-D42)*0.9,"0"),0)</f>
        <v>0</v>
      </c>
      <c r="J28" s="30"/>
      <c r="K28" s="30">
        <f>SUM(C28,E28,G28,I28)</f>
        <v>0</v>
      </c>
      <c r="L28" s="31"/>
      <c r="M28" s="23"/>
      <c r="N28" s="23"/>
    </row>
    <row r="29" spans="1:16" ht="19.5" customHeight="1">
      <c r="A29" s="29" t="s">
        <v>56</v>
      </c>
      <c r="B29" s="30">
        <v>189</v>
      </c>
      <c r="C29" s="30">
        <f>SUM(C27,C28)</f>
        <v>160</v>
      </c>
      <c r="D29" s="30"/>
      <c r="E29" s="30">
        <f>SUM(E27,E28)</f>
        <v>188</v>
      </c>
      <c r="F29" s="30"/>
      <c r="G29" s="30">
        <f>SUM(G27,G28)</f>
        <v>207</v>
      </c>
      <c r="H29" s="30"/>
      <c r="I29" s="30">
        <f>SUM(I27,I28)</f>
        <v>202</v>
      </c>
      <c r="J29" s="30"/>
      <c r="K29" s="30">
        <f>SUM(C29,E29,G29,I29)</f>
        <v>757</v>
      </c>
      <c r="L29" s="31"/>
      <c r="M29" s="23"/>
      <c r="N29" s="23"/>
      <c r="P29" t="s">
        <v>67</v>
      </c>
    </row>
    <row r="30" spans="3:11" ht="18.75" customHeight="1">
      <c r="C30" s="3" t="str">
        <f>IF(C15&gt;C29,"L",IF(C15&lt;C29,"W",IF(C15=C29,"1/2")))</f>
        <v>L</v>
      </c>
      <c r="D30" s="24"/>
      <c r="E30" s="26" t="str">
        <f>IF(E15&gt;E29,"L",IF(E15&lt;E29,"W",IF(E15=E29,"1/2")))</f>
        <v>W</v>
      </c>
      <c r="F30" s="24"/>
      <c r="G30" s="26" t="str">
        <f>IF(G15&gt;G29,"L",IF(G15&lt;G29,"W",IF(G15=G29,"1/2")))</f>
        <v>W</v>
      </c>
      <c r="H30" s="24"/>
      <c r="I30" s="25" t="str">
        <f>IF(I15&gt;I29,"L",IF(I15&lt;I29,"W",IF(I15=I29,"1/2")))</f>
        <v>W</v>
      </c>
      <c r="J30" s="25"/>
      <c r="K30" s="25" t="str">
        <f>IF(K15&gt;K29,"L",IF(K15&lt;K29,"W",IF(K15=K29,"1/2")))</f>
        <v>1/2</v>
      </c>
    </row>
    <row r="31" ht="21" customHeight="1">
      <c r="P31" t="s">
        <v>64</v>
      </c>
    </row>
    <row r="32" ht="21" customHeight="1"/>
    <row r="33" ht="21" customHeight="1"/>
    <row r="34" spans="1:4" ht="12.75" customHeight="1">
      <c r="A34" t="s">
        <v>68</v>
      </c>
      <c r="B34" s="1">
        <f>COUNTA(D8,F8,H8,J8)</f>
        <v>0</v>
      </c>
      <c r="D34" s="1">
        <f>IF(C8,B8,0)+IF(C9,B9,0)+IF(C10,B10,0)+IF(C11,B11,0)+IF(C12,B12,0)</f>
        <v>149</v>
      </c>
    </row>
    <row r="35" spans="1:4" ht="12.75" customHeight="1">
      <c r="A35" t="s">
        <v>69</v>
      </c>
      <c r="B35" s="1">
        <f>COUNTA(D9,F9,H9,J9)</f>
        <v>4</v>
      </c>
      <c r="D35" s="1">
        <f>IF(E8,B8,0)+IF(E9,B9,0)+IF(E10,B10,0)+IF(E11,B11,0)+IF(E12,B12,0)</f>
        <v>149</v>
      </c>
    </row>
    <row r="36" spans="1:4" ht="12.75" customHeight="1">
      <c r="A36" t="s">
        <v>70</v>
      </c>
      <c r="B36" s="1">
        <f>COUNTA(D10,F10,H10,J10)</f>
        <v>4</v>
      </c>
      <c r="D36" s="1">
        <f>IF(G8,B8,0)+IF(G9,B9,0)+IF(G10,B10,0)+IF(G11,B11,0)+IF(G12,B12,0)</f>
        <v>149</v>
      </c>
    </row>
    <row r="37" spans="1:4" ht="12.75" customHeight="1">
      <c r="A37" t="s">
        <v>71</v>
      </c>
      <c r="B37" s="1">
        <f>COUNTA(D11,F11,H11,J11)</f>
        <v>4</v>
      </c>
      <c r="D37" s="1">
        <f>IF(I8,B8,0)+IF(I9,B9,0)+IF(I10,B10,0)+IF(I11,B11,0)+IF(I12,B12,0)</f>
        <v>149</v>
      </c>
    </row>
    <row r="38" spans="1:2" ht="12.75" customHeight="1">
      <c r="A38" t="s">
        <v>72</v>
      </c>
      <c r="B38" s="1">
        <f>COUNTA(D12,F12,H12,J12)</f>
        <v>4</v>
      </c>
    </row>
    <row r="39" spans="1:4" ht="12.75" customHeight="1">
      <c r="A39" t="s">
        <v>73</v>
      </c>
      <c r="B39" s="1">
        <f>COUNTA(D22,F22,H22,J22)</f>
        <v>4</v>
      </c>
      <c r="D39" s="1">
        <f>IF(C22,B22,0)+IF(C23,B23,0)+IF(C24,B24,0)+IF(C25,B25,0)+IF(C26,B26,0)</f>
        <v>189</v>
      </c>
    </row>
    <row r="40" spans="1:4" ht="12.75" customHeight="1">
      <c r="A40" t="s">
        <v>74</v>
      </c>
      <c r="B40" s="1">
        <f>COUNTA(D23,F23,H23,J23)</f>
        <v>4</v>
      </c>
      <c r="D40" s="1">
        <f>IF(E22,B22,0)+IF(E23,B23,0)+IF(E24,B24,0)+IF(E25,B25,0)+IF(E26,B26,0)</f>
        <v>189</v>
      </c>
    </row>
    <row r="41" spans="1:4" ht="12.75" customHeight="1">
      <c r="A41" t="s">
        <v>75</v>
      </c>
      <c r="B41" s="1">
        <f>COUNTA(D24,F24,H24,J24)</f>
        <v>4</v>
      </c>
      <c r="D41" s="1">
        <f>IF(G22,B22,0)+IF(G23,B23,0)+IF(G24,B24,0)+IF(G25,B25,0)+IF(G26,B26,0)</f>
        <v>189</v>
      </c>
    </row>
    <row r="42" spans="1:4" ht="12.75" customHeight="1">
      <c r="A42" t="s">
        <v>76</v>
      </c>
      <c r="B42" s="1">
        <f>COUNTA(D25,F25,H25,J25)</f>
        <v>4</v>
      </c>
      <c r="D42" s="1">
        <f>IF(I22,B22,0)+IF(I23,B23,0)+IF(I24,B24,0)+IF(I25,B25,0)+IF(I26,B26,0)</f>
        <v>189</v>
      </c>
    </row>
    <row r="43" spans="1:2" ht="12.75" customHeight="1">
      <c r="A43" t="s">
        <v>77</v>
      </c>
      <c r="B43" s="1">
        <f>COUNTA(D26,F26,H26,J26)</f>
        <v>0</v>
      </c>
    </row>
    <row r="44" spans="1:14" ht="21.75" customHeight="1">
      <c r="A44" s="19"/>
      <c r="B44" s="8"/>
      <c r="C44" s="8"/>
      <c r="D44" s="8"/>
      <c r="E44" s="8"/>
      <c r="F44" s="8"/>
      <c r="G44" s="8"/>
      <c r="H44" s="8"/>
      <c r="I44" s="8"/>
      <c r="J44" s="8"/>
      <c r="K44" s="8"/>
      <c r="L44" s="19"/>
      <c r="M44" s="8"/>
      <c r="N44" s="32"/>
    </row>
    <row r="45" spans="1:14" ht="19.5" customHeight="1">
      <c r="A45" s="33"/>
      <c r="B45" s="8"/>
      <c r="C45" s="8"/>
      <c r="D45" s="8"/>
      <c r="E45" s="8"/>
      <c r="F45" s="8"/>
      <c r="G45" s="8"/>
      <c r="H45" s="8"/>
      <c r="I45" s="8"/>
      <c r="J45" s="8"/>
      <c r="K45" s="8"/>
      <c r="L45" s="19"/>
      <c r="M45" s="8"/>
      <c r="N45" s="32"/>
    </row>
    <row r="46" spans="1:14" ht="19.5" customHeight="1">
      <c r="A46" s="33"/>
      <c r="B46" s="44"/>
      <c r="C46" s="44"/>
      <c r="D46" s="8"/>
      <c r="E46" s="44"/>
      <c r="F46" s="8"/>
      <c r="G46" s="44"/>
      <c r="H46" s="8"/>
      <c r="I46" s="44"/>
      <c r="J46" s="8"/>
      <c r="K46" s="44"/>
      <c r="L46" s="19"/>
      <c r="M46" s="8"/>
      <c r="N46" s="32"/>
    </row>
    <row r="47" spans="1:14" ht="19.5" customHeight="1">
      <c r="A47" s="33"/>
      <c r="B47" s="44"/>
      <c r="C47" s="44"/>
      <c r="D47" s="8"/>
      <c r="E47" s="8"/>
      <c r="F47" s="8"/>
      <c r="G47" s="44"/>
      <c r="H47" s="8"/>
      <c r="I47" s="44"/>
      <c r="J47" s="8"/>
      <c r="K47" s="44"/>
      <c r="L47" s="19"/>
      <c r="M47" s="8"/>
      <c r="N47" s="32"/>
    </row>
    <row r="48" spans="1:14" ht="18.75" customHeight="1">
      <c r="A48" s="19"/>
      <c r="B48" s="26"/>
      <c r="C48" s="26"/>
      <c r="D48" s="24"/>
      <c r="E48" s="26"/>
      <c r="F48" s="24"/>
      <c r="G48" s="26"/>
      <c r="H48" s="24"/>
      <c r="I48" s="25"/>
      <c r="J48" s="25"/>
      <c r="K48" s="25"/>
      <c r="L48" s="19"/>
      <c r="M48" s="8"/>
      <c r="N48" s="32"/>
    </row>
    <row r="49" spans="1:14" ht="12.75">
      <c r="A49" s="19"/>
      <c r="B49" s="26"/>
      <c r="C49" s="26"/>
      <c r="D49" s="26"/>
      <c r="E49" s="26"/>
      <c r="F49" s="26"/>
      <c r="G49" s="8"/>
      <c r="H49" s="8"/>
      <c r="I49" s="8"/>
      <c r="J49" s="8"/>
      <c r="K49" s="8"/>
      <c r="L49" s="19"/>
      <c r="M49" s="8"/>
      <c r="N49" s="32"/>
    </row>
    <row r="50" spans="1:14" ht="15" customHeight="1">
      <c r="A50" s="33"/>
      <c r="B50" s="26"/>
      <c r="C50" s="26"/>
      <c r="D50" s="26"/>
      <c r="E50" s="26"/>
      <c r="F50" s="8"/>
      <c r="G50" s="26"/>
      <c r="H50" s="26"/>
      <c r="I50" s="26"/>
      <c r="J50" s="8"/>
      <c r="K50" s="45"/>
      <c r="L50" s="19"/>
      <c r="M50" s="8"/>
      <c r="N50" s="32"/>
    </row>
    <row r="51" spans="1:14" ht="12.75">
      <c r="A51" s="33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19"/>
      <c r="M51" s="8"/>
      <c r="N51" s="32"/>
    </row>
    <row r="52" spans="1:14" ht="12.75">
      <c r="A52" s="33"/>
      <c r="B52" s="26"/>
      <c r="C52" s="46"/>
      <c r="D52" s="26"/>
      <c r="E52" s="26"/>
      <c r="F52" s="26"/>
      <c r="G52" s="26"/>
      <c r="H52" s="26"/>
      <c r="I52" s="26"/>
      <c r="J52" s="26"/>
      <c r="K52" s="26"/>
      <c r="L52" s="19"/>
      <c r="M52" s="8"/>
      <c r="N52" s="32"/>
    </row>
    <row r="53" spans="1:14" ht="12.75">
      <c r="A53" s="33"/>
      <c r="B53" s="26"/>
      <c r="C53" s="47"/>
      <c r="D53" s="24"/>
      <c r="E53" s="24"/>
      <c r="F53" s="24"/>
      <c r="G53" s="24"/>
      <c r="H53" s="24"/>
      <c r="I53" s="24"/>
      <c r="J53" s="24"/>
      <c r="K53" s="26"/>
      <c r="L53" s="19"/>
      <c r="M53" s="8"/>
      <c r="N53" s="32"/>
    </row>
    <row r="54" spans="1:14" ht="21.75" customHeight="1">
      <c r="A54" s="3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19"/>
      <c r="M54" s="8"/>
      <c r="N54" s="32"/>
    </row>
    <row r="55" spans="1:14" ht="21.75" customHeight="1">
      <c r="A55" s="3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9"/>
      <c r="M55" s="8"/>
      <c r="N55" s="32"/>
    </row>
    <row r="56" spans="1:14" ht="21.75" customHeight="1">
      <c r="A56" s="3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19"/>
      <c r="M56" s="8"/>
      <c r="N56" s="32"/>
    </row>
    <row r="57" spans="1:14" ht="21.75" customHeight="1">
      <c r="A57" s="3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19"/>
      <c r="M57" s="8"/>
      <c r="N57" s="32"/>
    </row>
    <row r="58" spans="1:14" ht="21.75" customHeight="1">
      <c r="A58" s="3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19"/>
      <c r="M58" s="8"/>
      <c r="N58" s="32"/>
    </row>
    <row r="59" spans="1:14" ht="19.5" customHeight="1">
      <c r="A59" s="3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19"/>
      <c r="M59" s="8"/>
      <c r="N59" s="32"/>
    </row>
    <row r="60" spans="1:14" ht="19.5" customHeight="1">
      <c r="A60" s="3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19"/>
      <c r="M60" s="8"/>
      <c r="N60" s="32"/>
    </row>
    <row r="61" spans="1:14" ht="19.5" customHeight="1">
      <c r="A61" s="3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19"/>
      <c r="M61" s="8"/>
      <c r="N61" s="32"/>
    </row>
    <row r="62" spans="1:14" ht="18.75" customHeight="1">
      <c r="A62" s="19"/>
      <c r="B62" s="8"/>
      <c r="C62" s="26"/>
      <c r="D62" s="24"/>
      <c r="E62" s="26"/>
      <c r="F62" s="24"/>
      <c r="G62" s="26"/>
      <c r="H62" s="24"/>
      <c r="I62" s="25"/>
      <c r="J62" s="25"/>
      <c r="K62" s="25"/>
      <c r="L62" s="19"/>
      <c r="M62" s="8"/>
      <c r="N62" s="32"/>
    </row>
    <row r="63" spans="1:14" ht="21" customHeight="1">
      <c r="A63" s="19"/>
      <c r="B63" s="8"/>
      <c r="C63" s="8"/>
      <c r="D63" s="8"/>
      <c r="E63" s="8"/>
      <c r="F63" s="8"/>
      <c r="G63" s="8"/>
      <c r="H63" s="8"/>
      <c r="I63" s="8"/>
      <c r="J63" s="8"/>
      <c r="K63" s="8"/>
      <c r="L63" s="19"/>
      <c r="M63" s="8"/>
      <c r="N63" s="32"/>
    </row>
    <row r="64" spans="1:14" ht="21" customHeight="1">
      <c r="A64" s="19"/>
      <c r="B64" s="8"/>
      <c r="C64" s="8"/>
      <c r="D64" s="8"/>
      <c r="E64" s="8"/>
      <c r="F64" s="8"/>
      <c r="G64" s="8"/>
      <c r="H64" s="8"/>
      <c r="I64" s="8"/>
      <c r="J64" s="8"/>
      <c r="K64" s="8"/>
      <c r="L64" s="19"/>
      <c r="M64" s="8"/>
      <c r="N64" s="32"/>
    </row>
    <row r="65" spans="1:14" ht="21" customHeight="1">
      <c r="A65" s="19"/>
      <c r="B65" s="8"/>
      <c r="C65" s="8"/>
      <c r="D65" s="8"/>
      <c r="E65" s="8"/>
      <c r="F65" s="8"/>
      <c r="G65" s="8"/>
      <c r="H65" s="8"/>
      <c r="I65" s="8"/>
      <c r="J65" s="8"/>
      <c r="K65" s="8"/>
      <c r="L65" s="19"/>
      <c r="M65" s="8"/>
      <c r="N65" s="32"/>
    </row>
    <row r="66" spans="1:14" ht="21" customHeight="1">
      <c r="A66" s="19"/>
      <c r="B66" s="8"/>
      <c r="C66" s="8"/>
      <c r="D66" s="8"/>
      <c r="E66" s="8"/>
      <c r="F66" s="8"/>
      <c r="G66" s="8"/>
      <c r="H66" s="8"/>
      <c r="I66" s="8"/>
      <c r="J66" s="8"/>
      <c r="K66" s="8"/>
      <c r="L66" s="19"/>
      <c r="M66" s="8"/>
      <c r="N66" s="32"/>
    </row>
    <row r="69" ht="15" customHeight="1"/>
    <row r="73" ht="21.75" customHeight="1"/>
    <row r="74" ht="21.75" customHeight="1"/>
    <row r="75" ht="21.75" customHeight="1"/>
    <row r="76" ht="21.75" customHeight="1"/>
    <row r="77" ht="21.75" customHeight="1"/>
    <row r="78" ht="19.5" customHeight="1"/>
    <row r="79" s="31" customFormat="1" ht="19.5" customHeight="1"/>
    <row r="80" ht="19.5" customHeight="1"/>
    <row r="81" ht="18.75" customHeight="1"/>
    <row r="83" ht="15" customHeight="1"/>
    <row r="87" ht="21.75" customHeight="1"/>
    <row r="88" ht="21.75" customHeight="1"/>
    <row r="89" ht="21.75" customHeight="1"/>
    <row r="90" ht="21.75" customHeight="1"/>
    <row r="91" ht="21.75" customHeight="1"/>
    <row r="92" ht="19.5" customHeight="1"/>
    <row r="93" s="31" customFormat="1" ht="19.5" customHeight="1"/>
    <row r="94" s="31" customFormat="1" ht="19.5" customHeight="1"/>
    <row r="95" ht="18.75" customHeight="1"/>
  </sheetData>
  <printOptions/>
  <pageMargins left="0.75" right="0.25" top="0.25" bottom="0.25" header="0" footer="0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I53"/>
  <sheetViews>
    <sheetView workbookViewId="0" topLeftCell="A25">
      <selection activeCell="I37" sqref="I37"/>
    </sheetView>
  </sheetViews>
  <sheetFormatPr defaultColWidth="9.140625" defaultRowHeight="12.75"/>
  <cols>
    <col min="1" max="1" width="18.140625" style="0" bestFit="1" customWidth="1"/>
    <col min="2" max="3" width="5.421875" style="0" bestFit="1" customWidth="1"/>
    <col min="4" max="4" width="7.57421875" style="0" bestFit="1" customWidth="1"/>
    <col min="5" max="5" width="6.140625" style="0" bestFit="1" customWidth="1"/>
    <col min="6" max="6" width="7.7109375" style="0" bestFit="1" customWidth="1"/>
    <col min="7" max="7" width="9.7109375" style="0" bestFit="1" customWidth="1"/>
    <col min="8" max="8" width="7.57421875" style="0" bestFit="1" customWidth="1"/>
    <col min="9" max="9" width="19.7109375" style="0" customWidth="1"/>
  </cols>
  <sheetData>
    <row r="1" spans="1:9" ht="12.75">
      <c r="A1" s="48" t="s">
        <v>140</v>
      </c>
      <c r="B1" s="48" t="s">
        <v>141</v>
      </c>
      <c r="C1" s="48" t="s">
        <v>142</v>
      </c>
      <c r="D1" s="48" t="s">
        <v>143</v>
      </c>
      <c r="E1" s="48"/>
      <c r="F1" s="48"/>
      <c r="G1" s="48"/>
      <c r="H1" s="48"/>
      <c r="I1" s="48"/>
    </row>
    <row r="2" spans="1:9" ht="12.75">
      <c r="A2" s="48" t="s">
        <v>144</v>
      </c>
      <c r="B2" s="49">
        <v>3.5</v>
      </c>
      <c r="C2" s="49">
        <v>1.5</v>
      </c>
      <c r="D2" s="49">
        <v>1</v>
      </c>
      <c r="E2" s="48"/>
      <c r="F2" s="48"/>
      <c r="G2" s="48"/>
      <c r="H2" s="48"/>
      <c r="I2" s="48"/>
    </row>
    <row r="3" spans="1:9" ht="12.75">
      <c r="A3" s="48" t="s">
        <v>145</v>
      </c>
      <c r="B3" s="49">
        <v>3</v>
      </c>
      <c r="C3" s="49">
        <v>2</v>
      </c>
      <c r="D3" s="49">
        <v>1</v>
      </c>
      <c r="E3" s="48"/>
      <c r="F3" s="48"/>
      <c r="G3" s="48"/>
      <c r="H3" s="48"/>
      <c r="I3" s="48"/>
    </row>
    <row r="4" spans="1:9" ht="12.75">
      <c r="A4" s="48" t="s">
        <v>146</v>
      </c>
      <c r="B4" s="49">
        <v>2.5</v>
      </c>
      <c r="C4" s="49">
        <v>2.5</v>
      </c>
      <c r="D4" s="49">
        <v>1</v>
      </c>
      <c r="E4" s="48"/>
      <c r="F4" s="48"/>
      <c r="G4" s="48"/>
      <c r="H4" s="48"/>
      <c r="I4" s="48"/>
    </row>
    <row r="5" spans="1:9" ht="12.75">
      <c r="A5" s="48" t="s">
        <v>147</v>
      </c>
      <c r="B5" s="49">
        <v>2.5</v>
      </c>
      <c r="C5" s="49">
        <v>2.5</v>
      </c>
      <c r="D5" s="49">
        <v>1</v>
      </c>
      <c r="E5" s="48"/>
      <c r="F5" s="48"/>
      <c r="G5" s="48"/>
      <c r="H5" s="48"/>
      <c r="I5" s="48"/>
    </row>
    <row r="6" spans="1:9" ht="12.75">
      <c r="A6" s="48" t="s">
        <v>148</v>
      </c>
      <c r="B6" s="49">
        <v>2</v>
      </c>
      <c r="C6" s="49">
        <v>3</v>
      </c>
      <c r="D6" s="49">
        <v>1</v>
      </c>
      <c r="E6" s="48"/>
      <c r="F6" s="48"/>
      <c r="G6" s="48"/>
      <c r="H6" s="48"/>
      <c r="I6" s="48"/>
    </row>
    <row r="7" spans="1:9" ht="12.75">
      <c r="A7" s="48" t="s">
        <v>149</v>
      </c>
      <c r="B7" s="49">
        <v>1.5</v>
      </c>
      <c r="C7" s="49">
        <v>3.5</v>
      </c>
      <c r="D7" s="49">
        <v>1</v>
      </c>
      <c r="E7" s="48"/>
      <c r="F7" s="48"/>
      <c r="G7" s="48"/>
      <c r="H7" s="48"/>
      <c r="I7" s="48"/>
    </row>
    <row r="8" spans="1:9" ht="12.75">
      <c r="A8" s="48" t="s">
        <v>150</v>
      </c>
      <c r="B8" s="49">
        <v>0</v>
      </c>
      <c r="C8" s="49">
        <v>0</v>
      </c>
      <c r="D8" s="49">
        <v>0</v>
      </c>
      <c r="E8" s="48"/>
      <c r="F8" s="48"/>
      <c r="G8" s="48"/>
      <c r="H8" s="48"/>
      <c r="I8" s="48"/>
    </row>
    <row r="9" spans="1:9" ht="12.75">
      <c r="A9" s="48" t="s">
        <v>151</v>
      </c>
      <c r="B9" s="49">
        <v>0</v>
      </c>
      <c r="C9" s="49">
        <v>0</v>
      </c>
      <c r="D9" s="49">
        <v>0</v>
      </c>
      <c r="E9" s="48"/>
      <c r="F9" s="48"/>
      <c r="G9" s="48"/>
      <c r="H9" s="48"/>
      <c r="I9" s="48"/>
    </row>
    <row r="10" spans="1:9" ht="12.75">
      <c r="A10" s="48"/>
      <c r="B10" s="48" t="s">
        <v>152</v>
      </c>
      <c r="C10" s="48" t="s">
        <v>153</v>
      </c>
      <c r="D10" s="48" t="s">
        <v>154</v>
      </c>
      <c r="E10" s="48" t="s">
        <v>155</v>
      </c>
      <c r="F10" s="48" t="s">
        <v>156</v>
      </c>
      <c r="G10" s="48" t="s">
        <v>157</v>
      </c>
      <c r="H10" s="48" t="s">
        <v>158</v>
      </c>
      <c r="I10" s="48"/>
    </row>
    <row r="11" spans="1:9" ht="12.75">
      <c r="A11" s="48" t="s">
        <v>159</v>
      </c>
      <c r="B11" s="48"/>
      <c r="C11" s="48"/>
      <c r="D11" s="48"/>
      <c r="E11" s="48"/>
      <c r="F11" s="48"/>
      <c r="G11" s="48"/>
      <c r="H11" s="48"/>
      <c r="I11" s="48"/>
    </row>
    <row r="12" spans="1:9" ht="12.75">
      <c r="A12" s="48" t="s">
        <v>14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8"/>
    </row>
    <row r="13" spans="1:9" ht="12.75">
      <c r="A13" s="48" t="s">
        <v>13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8"/>
    </row>
    <row r="14" spans="1:9" ht="12.75">
      <c r="A14" s="48" t="s">
        <v>160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8"/>
    </row>
    <row r="15" spans="1:9" ht="12.75">
      <c r="A15" s="48" t="s">
        <v>15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8"/>
    </row>
    <row r="16" spans="1:9" ht="12.75">
      <c r="A16" s="48" t="s">
        <v>161</v>
      </c>
      <c r="B16" s="48"/>
      <c r="C16" s="48"/>
      <c r="D16" s="48"/>
      <c r="E16" s="48"/>
      <c r="F16" s="48"/>
      <c r="G16" s="48"/>
      <c r="H16" s="48"/>
      <c r="I16" s="48"/>
    </row>
    <row r="17" spans="1:9" ht="12.75">
      <c r="A17" s="48" t="s">
        <v>45</v>
      </c>
      <c r="B17" s="49">
        <v>40.25</v>
      </c>
      <c r="C17" s="49">
        <v>16.88</v>
      </c>
      <c r="D17" s="49">
        <v>4</v>
      </c>
      <c r="E17" s="49">
        <v>45</v>
      </c>
      <c r="F17" s="49">
        <v>161</v>
      </c>
      <c r="G17" s="49">
        <v>4.75</v>
      </c>
      <c r="H17" s="49">
        <v>3.12</v>
      </c>
      <c r="I17" s="48"/>
    </row>
    <row r="18" spans="1:9" ht="12.75">
      <c r="A18" s="48" t="s">
        <v>47</v>
      </c>
      <c r="B18" s="49">
        <v>55.25</v>
      </c>
      <c r="C18" s="49">
        <v>30.63</v>
      </c>
      <c r="D18" s="49">
        <v>4</v>
      </c>
      <c r="E18" s="49">
        <v>62</v>
      </c>
      <c r="F18" s="49">
        <v>221</v>
      </c>
      <c r="G18" s="49">
        <v>6.75</v>
      </c>
      <c r="H18" s="49">
        <v>4.37</v>
      </c>
      <c r="I18" s="48"/>
    </row>
    <row r="19" spans="1:9" ht="12.75">
      <c r="A19" s="48" t="s">
        <v>88</v>
      </c>
      <c r="B19" s="49">
        <v>65.5</v>
      </c>
      <c r="C19" s="49">
        <v>37.5</v>
      </c>
      <c r="D19" s="49">
        <v>4</v>
      </c>
      <c r="E19" s="49">
        <v>75</v>
      </c>
      <c r="F19" s="49">
        <v>262</v>
      </c>
      <c r="G19" s="49">
        <v>9.5</v>
      </c>
      <c r="H19" s="49">
        <v>8</v>
      </c>
      <c r="I19" s="48"/>
    </row>
    <row r="20" spans="1:9" ht="12.75">
      <c r="A20" s="48" t="s">
        <v>89</v>
      </c>
      <c r="B20" s="49">
        <v>28.25</v>
      </c>
      <c r="C20" s="49">
        <v>7.5</v>
      </c>
      <c r="D20" s="49">
        <v>4</v>
      </c>
      <c r="E20" s="49">
        <v>45</v>
      </c>
      <c r="F20" s="49">
        <v>113</v>
      </c>
      <c r="G20" s="49">
        <v>16.75</v>
      </c>
      <c r="H20" s="49">
        <v>10</v>
      </c>
      <c r="I20" s="48"/>
    </row>
    <row r="21" spans="1:9" ht="12.75">
      <c r="A21" s="48" t="s">
        <v>0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8"/>
    </row>
    <row r="22" spans="1:9" ht="12.75">
      <c r="A22" s="48" t="s">
        <v>162</v>
      </c>
      <c r="B22" s="48"/>
      <c r="C22" s="48"/>
      <c r="D22" s="48"/>
      <c r="E22" s="48"/>
      <c r="F22" s="48"/>
      <c r="G22" s="48"/>
      <c r="H22" s="48"/>
      <c r="I22" s="48"/>
    </row>
    <row r="23" spans="1:9" ht="12.75">
      <c r="A23" s="48" t="s">
        <v>163</v>
      </c>
      <c r="B23" s="49">
        <v>41.75</v>
      </c>
      <c r="C23" s="49">
        <v>16.88</v>
      </c>
      <c r="D23" s="49">
        <v>4</v>
      </c>
      <c r="E23" s="49">
        <v>49</v>
      </c>
      <c r="F23" s="49">
        <v>167</v>
      </c>
      <c r="G23" s="49">
        <v>7.25</v>
      </c>
      <c r="H23" s="49">
        <v>3.12</v>
      </c>
      <c r="I23" s="48"/>
    </row>
    <row r="24" spans="1:9" ht="12.75">
      <c r="A24" s="48" t="s">
        <v>164</v>
      </c>
      <c r="B24" s="49">
        <v>61</v>
      </c>
      <c r="C24" s="49">
        <v>41.3</v>
      </c>
      <c r="D24" s="49">
        <v>4</v>
      </c>
      <c r="E24" s="49">
        <v>73</v>
      </c>
      <c r="F24" s="49">
        <v>244</v>
      </c>
      <c r="G24" s="49">
        <v>12</v>
      </c>
      <c r="H24" s="49">
        <v>11.2</v>
      </c>
      <c r="I24" s="48"/>
    </row>
    <row r="25" spans="1:9" ht="12.75">
      <c r="A25" s="48" t="s">
        <v>43</v>
      </c>
      <c r="B25" s="49">
        <v>38</v>
      </c>
      <c r="C25" s="49">
        <v>18.75</v>
      </c>
      <c r="D25" s="49">
        <v>4</v>
      </c>
      <c r="E25" s="49">
        <v>43</v>
      </c>
      <c r="F25" s="49">
        <v>152</v>
      </c>
      <c r="G25" s="49">
        <v>5</v>
      </c>
      <c r="H25" s="49">
        <v>3.75</v>
      </c>
      <c r="I25" s="48"/>
    </row>
    <row r="26" spans="1:9" ht="12.75">
      <c r="A26" s="48" t="s">
        <v>42</v>
      </c>
      <c r="B26" s="49">
        <v>49.5</v>
      </c>
      <c r="C26" s="49">
        <v>23.13</v>
      </c>
      <c r="D26" s="49">
        <v>4</v>
      </c>
      <c r="E26" s="49">
        <v>54</v>
      </c>
      <c r="F26" s="49">
        <v>198</v>
      </c>
      <c r="G26" s="49">
        <v>4.5</v>
      </c>
      <c r="H26" s="49">
        <v>4.37</v>
      </c>
      <c r="I26" s="48"/>
    </row>
    <row r="27" spans="1:9" ht="12.75">
      <c r="A27" s="48" t="s">
        <v>165</v>
      </c>
      <c r="B27" s="48"/>
      <c r="C27" s="48"/>
      <c r="D27" s="48"/>
      <c r="E27" s="48"/>
      <c r="F27" s="48"/>
      <c r="G27" s="48"/>
      <c r="H27" s="48"/>
      <c r="I27" s="48"/>
    </row>
    <row r="28" spans="1:9" ht="12.75">
      <c r="A28" s="48" t="s">
        <v>10</v>
      </c>
      <c r="B28" s="49">
        <v>52</v>
      </c>
      <c r="C28" s="49">
        <v>23.13</v>
      </c>
      <c r="D28" s="49">
        <v>4</v>
      </c>
      <c r="E28" s="49">
        <v>55</v>
      </c>
      <c r="F28" s="49">
        <v>208</v>
      </c>
      <c r="G28" s="49">
        <v>3</v>
      </c>
      <c r="H28" s="49">
        <v>4.37</v>
      </c>
      <c r="I28" s="48"/>
    </row>
    <row r="29" spans="1:9" ht="12.75">
      <c r="A29" s="48" t="s">
        <v>12</v>
      </c>
      <c r="B29" s="49">
        <v>42.5</v>
      </c>
      <c r="C29" s="49">
        <v>18.75</v>
      </c>
      <c r="D29" s="49">
        <v>4</v>
      </c>
      <c r="E29" s="49">
        <v>48</v>
      </c>
      <c r="F29" s="49">
        <v>170</v>
      </c>
      <c r="G29" s="49">
        <v>5.5</v>
      </c>
      <c r="H29" s="49">
        <v>6.25</v>
      </c>
      <c r="I29" s="48"/>
    </row>
    <row r="30" spans="1:9" ht="12.75">
      <c r="A30" s="48" t="s">
        <v>87</v>
      </c>
      <c r="B30" s="49">
        <v>48.75</v>
      </c>
      <c r="C30" s="49">
        <v>20</v>
      </c>
      <c r="D30" s="49">
        <v>4</v>
      </c>
      <c r="E30" s="49">
        <v>52</v>
      </c>
      <c r="F30" s="49">
        <v>195</v>
      </c>
      <c r="G30" s="49">
        <v>3.25</v>
      </c>
      <c r="H30" s="49">
        <v>2.5</v>
      </c>
      <c r="I30" s="48"/>
    </row>
    <row r="31" spans="1:9" ht="12.75">
      <c r="A31" s="48" t="s">
        <v>126</v>
      </c>
      <c r="B31" s="49">
        <v>36.5</v>
      </c>
      <c r="C31" s="49">
        <v>10</v>
      </c>
      <c r="D31" s="49">
        <v>4</v>
      </c>
      <c r="E31" s="49">
        <v>40</v>
      </c>
      <c r="F31" s="49">
        <v>146</v>
      </c>
      <c r="G31" s="49">
        <v>3.5</v>
      </c>
      <c r="H31" s="49">
        <v>2.5</v>
      </c>
      <c r="I31" s="48"/>
    </row>
    <row r="32" spans="1:9" ht="12.75">
      <c r="A32" s="48" t="s">
        <v>117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8"/>
    </row>
    <row r="33" spans="1:9" ht="12.75">
      <c r="A33" s="48" t="s">
        <v>166</v>
      </c>
      <c r="B33" s="48"/>
      <c r="C33" s="48"/>
      <c r="D33" s="48"/>
      <c r="E33" s="48"/>
      <c r="F33" s="48"/>
      <c r="G33" s="48"/>
      <c r="H33" s="48"/>
      <c r="I33" s="48"/>
    </row>
    <row r="34" spans="1:9" ht="12.75">
      <c r="A34" s="48" t="s">
        <v>38</v>
      </c>
      <c r="B34" s="49">
        <v>37.75</v>
      </c>
      <c r="C34" s="49">
        <v>14.38</v>
      </c>
      <c r="D34" s="49">
        <v>4</v>
      </c>
      <c r="E34" s="49">
        <v>40</v>
      </c>
      <c r="F34" s="49">
        <v>151</v>
      </c>
      <c r="G34" s="49">
        <v>2.25</v>
      </c>
      <c r="H34" s="49">
        <v>5.62</v>
      </c>
      <c r="I34" s="48"/>
    </row>
    <row r="35" spans="1:9" ht="12.75">
      <c r="A35" s="48" t="s">
        <v>37</v>
      </c>
      <c r="B35" s="49">
        <v>32.25</v>
      </c>
      <c r="C35" s="49">
        <v>8.13</v>
      </c>
      <c r="D35" s="49">
        <v>4</v>
      </c>
      <c r="E35" s="49">
        <v>36</v>
      </c>
      <c r="F35" s="49">
        <v>129</v>
      </c>
      <c r="G35" s="49">
        <v>3.75</v>
      </c>
      <c r="H35" s="49">
        <v>4.37</v>
      </c>
      <c r="I35" s="48"/>
    </row>
    <row r="36" spans="1:9" ht="12.75">
      <c r="A36" s="48" t="s">
        <v>167</v>
      </c>
      <c r="B36" s="49">
        <v>19.75</v>
      </c>
      <c r="C36" s="49">
        <v>2.5</v>
      </c>
      <c r="D36" s="49">
        <v>4</v>
      </c>
      <c r="E36" s="49">
        <v>28</v>
      </c>
      <c r="F36" s="49">
        <v>79</v>
      </c>
      <c r="G36" s="49">
        <v>8.25</v>
      </c>
      <c r="H36" s="49">
        <v>2.5</v>
      </c>
      <c r="I36" s="48"/>
    </row>
    <row r="37" spans="1:9" ht="12.75">
      <c r="A37" s="48" t="s">
        <v>35</v>
      </c>
      <c r="B37" s="49">
        <v>34.25</v>
      </c>
      <c r="C37" s="49">
        <v>13.75</v>
      </c>
      <c r="D37" s="49">
        <v>4</v>
      </c>
      <c r="E37" s="49">
        <v>41</v>
      </c>
      <c r="F37" s="49">
        <v>137</v>
      </c>
      <c r="G37" s="49">
        <v>6.75</v>
      </c>
      <c r="H37" s="49">
        <v>3.75</v>
      </c>
      <c r="I37" s="48"/>
    </row>
    <row r="38" spans="1:9" ht="12.75">
      <c r="A38" s="48" t="s">
        <v>36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8"/>
    </row>
    <row r="39" spans="1:9" ht="12.75">
      <c r="A39" s="48" t="s">
        <v>85</v>
      </c>
      <c r="B39" s="48"/>
      <c r="C39" s="48"/>
      <c r="D39" s="48"/>
      <c r="E39" s="48"/>
      <c r="F39" s="48"/>
      <c r="G39" s="48"/>
      <c r="H39" s="48"/>
      <c r="I39" s="48"/>
    </row>
    <row r="40" spans="1:9" ht="12.75">
      <c r="A40" s="48" t="s">
        <v>93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8"/>
    </row>
    <row r="41" spans="1:9" ht="12.75">
      <c r="A41" s="48" t="s">
        <v>91</v>
      </c>
      <c r="B41" s="49">
        <v>21</v>
      </c>
      <c r="C41" s="49">
        <v>3.13</v>
      </c>
      <c r="D41" s="49">
        <v>4</v>
      </c>
      <c r="E41" s="49">
        <v>23</v>
      </c>
      <c r="F41" s="49">
        <v>84</v>
      </c>
      <c r="G41" s="49">
        <v>2</v>
      </c>
      <c r="H41" s="49">
        <v>1.87</v>
      </c>
      <c r="I41" s="48"/>
    </row>
    <row r="42" spans="1:9" ht="12.75">
      <c r="A42" s="48" t="s">
        <v>168</v>
      </c>
      <c r="B42" s="49">
        <v>16.5</v>
      </c>
      <c r="C42" s="49">
        <v>4.38</v>
      </c>
      <c r="D42" s="49">
        <v>4</v>
      </c>
      <c r="E42" s="49">
        <v>27</v>
      </c>
      <c r="F42" s="49">
        <v>66</v>
      </c>
      <c r="G42" s="49">
        <v>10.5</v>
      </c>
      <c r="H42" s="49">
        <v>5.62</v>
      </c>
      <c r="I42" s="48"/>
    </row>
    <row r="43" spans="1:9" ht="12.75">
      <c r="A43" s="48" t="s">
        <v>169</v>
      </c>
      <c r="B43" s="49">
        <v>13</v>
      </c>
      <c r="C43" s="49">
        <v>2.5</v>
      </c>
      <c r="D43" s="49">
        <v>4</v>
      </c>
      <c r="E43" s="49">
        <v>18</v>
      </c>
      <c r="F43" s="49">
        <v>52</v>
      </c>
      <c r="G43" s="49">
        <v>5</v>
      </c>
      <c r="H43" s="49">
        <v>2.5</v>
      </c>
      <c r="I43" s="48"/>
    </row>
    <row r="44" spans="1:9" ht="12.75">
      <c r="A44" s="48" t="s">
        <v>170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8"/>
    </row>
    <row r="45" spans="1:9" ht="12.75">
      <c r="A45" s="48" t="s">
        <v>171</v>
      </c>
      <c r="B45" s="48"/>
      <c r="C45" s="48"/>
      <c r="D45" s="48"/>
      <c r="E45" s="48"/>
      <c r="F45" s="48"/>
      <c r="G45" s="48"/>
      <c r="H45" s="48"/>
      <c r="I45" s="48"/>
    </row>
    <row r="46" spans="1:9" ht="12.75">
      <c r="A46" s="48" t="s">
        <v>17</v>
      </c>
      <c r="B46" s="49">
        <v>60.25</v>
      </c>
      <c r="C46" s="49">
        <v>31.88</v>
      </c>
      <c r="D46" s="49">
        <v>4</v>
      </c>
      <c r="E46" s="49">
        <v>65</v>
      </c>
      <c r="F46" s="49">
        <v>241</v>
      </c>
      <c r="G46" s="49">
        <v>4.75</v>
      </c>
      <c r="H46" s="49">
        <v>5.62</v>
      </c>
      <c r="I46" s="48"/>
    </row>
    <row r="47" spans="1:9" ht="12.75">
      <c r="A47" s="48" t="s">
        <v>18</v>
      </c>
      <c r="B47" s="49">
        <v>47.5</v>
      </c>
      <c r="C47" s="49">
        <v>24.38</v>
      </c>
      <c r="D47" s="49">
        <v>4</v>
      </c>
      <c r="E47" s="49">
        <v>56</v>
      </c>
      <c r="F47" s="49">
        <v>190</v>
      </c>
      <c r="G47" s="49">
        <v>8.5</v>
      </c>
      <c r="H47" s="49">
        <v>8.12</v>
      </c>
      <c r="I47" s="48"/>
    </row>
    <row r="48" spans="1:9" ht="12.75">
      <c r="A48" s="48" t="s">
        <v>21</v>
      </c>
      <c r="B48" s="49">
        <v>29.25</v>
      </c>
      <c r="C48" s="49">
        <v>11.88</v>
      </c>
      <c r="D48" s="49">
        <v>4</v>
      </c>
      <c r="E48" s="49">
        <v>33</v>
      </c>
      <c r="F48" s="49">
        <v>117</v>
      </c>
      <c r="G48" s="49">
        <v>3.75</v>
      </c>
      <c r="H48" s="49">
        <v>3.12</v>
      </c>
      <c r="I48" s="48"/>
    </row>
    <row r="49" spans="1:9" ht="12.75">
      <c r="A49" s="48" t="s">
        <v>65</v>
      </c>
      <c r="B49" s="49">
        <v>12.25</v>
      </c>
      <c r="C49" s="49">
        <v>1.88</v>
      </c>
      <c r="D49" s="49">
        <v>4</v>
      </c>
      <c r="E49" s="49">
        <v>13</v>
      </c>
      <c r="F49" s="49">
        <v>49</v>
      </c>
      <c r="G49" s="49">
        <v>0.75</v>
      </c>
      <c r="H49" s="49">
        <v>3.12</v>
      </c>
      <c r="I49" s="48"/>
    </row>
    <row r="50" spans="1:9" ht="12.75">
      <c r="A50" s="48"/>
      <c r="B50" s="48"/>
      <c r="C50" s="48"/>
      <c r="D50" s="48"/>
      <c r="E50" s="48"/>
      <c r="F50" s="48"/>
      <c r="G50" s="48"/>
      <c r="H50" s="48"/>
      <c r="I50" s="48"/>
    </row>
    <row r="51" spans="1:9" ht="12.75">
      <c r="A51" s="48" t="s">
        <v>172</v>
      </c>
      <c r="B51" s="49">
        <v>11.75</v>
      </c>
      <c r="C51" s="49">
        <v>0.62</v>
      </c>
      <c r="D51" s="49">
        <v>4</v>
      </c>
      <c r="E51" s="49">
        <v>14</v>
      </c>
      <c r="F51" s="49">
        <v>47</v>
      </c>
      <c r="G51" s="49">
        <v>2.25</v>
      </c>
      <c r="H51" s="49">
        <v>1.88</v>
      </c>
      <c r="I51" s="35"/>
    </row>
    <row r="52" spans="1:9" ht="12.75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4">
      <selection activeCell="B39" sqref="B39:B42"/>
    </sheetView>
  </sheetViews>
  <sheetFormatPr defaultColWidth="9.140625" defaultRowHeight="12.75"/>
  <sheetData>
    <row r="1" spans="1:2" ht="25.5">
      <c r="A1" s="36" t="s">
        <v>65</v>
      </c>
      <c r="B1" t="s">
        <v>92</v>
      </c>
    </row>
    <row r="3" spans="1:2" ht="12.75">
      <c r="A3" t="s">
        <v>207</v>
      </c>
      <c r="B3" s="65" t="s">
        <v>206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6">
      <selection activeCell="H39" sqref="H39"/>
    </sheetView>
  </sheetViews>
  <sheetFormatPr defaultColWidth="9.140625" defaultRowHeight="12.75"/>
  <cols>
    <col min="6" max="6" width="9.140625" style="64" customWidth="1"/>
    <col min="9" max="9" width="15.8515625" style="0" customWidth="1"/>
  </cols>
  <sheetData>
    <row r="1" spans="4:7" ht="21" customHeight="1">
      <c r="D1" t="s">
        <v>185</v>
      </c>
      <c r="E1" t="s">
        <v>120</v>
      </c>
      <c r="F1" s="64" t="s">
        <v>186</v>
      </c>
      <c r="G1" t="s">
        <v>187</v>
      </c>
    </row>
    <row r="2" spans="1:10" ht="25.5">
      <c r="A2" s="48" t="s">
        <v>169</v>
      </c>
      <c r="B2" s="49">
        <v>7.27</v>
      </c>
      <c r="C2" s="49">
        <v>1.36</v>
      </c>
      <c r="D2" s="31">
        <f aca="true" t="shared" si="0" ref="D2:D23">(C2*40/100)</f>
        <v>0.544</v>
      </c>
      <c r="E2" s="31">
        <f aca="true" t="shared" si="1" ref="E2:E23">(B2-D2*3)</f>
        <v>5.638</v>
      </c>
      <c r="F2" s="64">
        <f>(D2+E2)/40*100</f>
        <v>15.455000000000002</v>
      </c>
      <c r="G2" s="52">
        <f aca="true" t="shared" si="2" ref="G2:G23">(D2/(D2+E2))</f>
        <v>0.08799741184082821</v>
      </c>
      <c r="I2">
        <f>PEARSON($C2:$C11,$F2:$F11)</f>
        <v>0.8269057187342332</v>
      </c>
      <c r="J2">
        <f>SLOPE($F4:F11,$C4:C11)</f>
        <v>3.7394657719290643</v>
      </c>
    </row>
    <row r="3" spans="1:10" ht="25.5">
      <c r="A3" s="48" t="s">
        <v>172</v>
      </c>
      <c r="B3" s="49">
        <v>15.4</v>
      </c>
      <c r="C3" s="49">
        <v>2.88</v>
      </c>
      <c r="D3" s="31">
        <f t="shared" si="0"/>
        <v>1.152</v>
      </c>
      <c r="E3" s="31">
        <f t="shared" si="1"/>
        <v>11.944</v>
      </c>
      <c r="F3" s="64">
        <f aca="true" t="shared" si="3" ref="F3:F35">(D3+E3)/40*100</f>
        <v>32.74</v>
      </c>
      <c r="G3" s="52">
        <f t="shared" si="2"/>
        <v>0.08796579108124618</v>
      </c>
      <c r="I3">
        <f>CORREL($C12:$C29,$F12:$F29)</f>
        <v>0.6459906234186584</v>
      </c>
      <c r="J3">
        <f>SLOPE($F12:$F35,$C12:$C35)</f>
        <v>0.686720513562771</v>
      </c>
    </row>
    <row r="4" spans="1:9" ht="25.5">
      <c r="A4" s="48" t="s">
        <v>167</v>
      </c>
      <c r="B4" s="49">
        <v>21.41</v>
      </c>
      <c r="C4" s="49">
        <v>3.98</v>
      </c>
      <c r="D4" s="31">
        <f t="shared" si="0"/>
        <v>1.5919999999999999</v>
      </c>
      <c r="E4" s="31">
        <f t="shared" si="1"/>
        <v>16.634</v>
      </c>
      <c r="F4" s="64">
        <f t="shared" si="3"/>
        <v>45.565</v>
      </c>
      <c r="G4" s="52">
        <f t="shared" si="2"/>
        <v>0.08734774497969933</v>
      </c>
      <c r="H4" t="s">
        <v>64</v>
      </c>
      <c r="I4">
        <f>SLOPE(F30:F35,C30:C35)</f>
        <v>0.6013932049605091</v>
      </c>
    </row>
    <row r="5" spans="1:10" ht="25.5">
      <c r="A5" s="48" t="s">
        <v>65</v>
      </c>
      <c r="B5" s="49">
        <v>17.6</v>
      </c>
      <c r="C5" s="49">
        <v>4</v>
      </c>
      <c r="D5" s="31">
        <f t="shared" si="0"/>
        <v>1.6</v>
      </c>
      <c r="E5" s="31">
        <f t="shared" si="1"/>
        <v>12.8</v>
      </c>
      <c r="F5" s="64">
        <f t="shared" si="3"/>
        <v>36</v>
      </c>
      <c r="G5" s="52">
        <f t="shared" si="2"/>
        <v>0.11111111111111112</v>
      </c>
      <c r="H5">
        <v>42</v>
      </c>
      <c r="I5" t="e">
        <f>LINEST(C4:C37,F4:F37,FALSE,FALSE)</f>
        <v>#VALUE!</v>
      </c>
      <c r="J5">
        <f>SLOPE((F2:F35),C2:C35)</f>
        <v>1.0616389949612566</v>
      </c>
    </row>
    <row r="6" spans="1:10" ht="25.5">
      <c r="A6" s="48" t="s">
        <v>91</v>
      </c>
      <c r="B6" s="49">
        <v>25.4</v>
      </c>
      <c r="C6" s="49">
        <v>4</v>
      </c>
      <c r="D6" s="31">
        <f t="shared" si="0"/>
        <v>1.6</v>
      </c>
      <c r="E6" s="31">
        <f t="shared" si="1"/>
        <v>20.599999999999998</v>
      </c>
      <c r="F6" s="64">
        <f t="shared" si="3"/>
        <v>55.49999999999999</v>
      </c>
      <c r="G6" s="52">
        <f t="shared" si="2"/>
        <v>0.07207207207207207</v>
      </c>
      <c r="I6" t="e">
        <f>LINEST(C5:C38,F5:F38,FALSE,FALSE)</f>
        <v>#VALUE!</v>
      </c>
      <c r="J6">
        <f>SLOPE(C2:C35,(F2:F35))</f>
        <v>0.6792404550485661</v>
      </c>
    </row>
    <row r="7" spans="1:9" ht="25.5">
      <c r="A7" s="48" t="s">
        <v>184</v>
      </c>
      <c r="B7" s="49">
        <v>21.67</v>
      </c>
      <c r="C7" s="49">
        <v>4.17</v>
      </c>
      <c r="D7" s="31">
        <f t="shared" si="0"/>
        <v>1.6680000000000001</v>
      </c>
      <c r="E7" s="31">
        <f t="shared" si="1"/>
        <v>16.666</v>
      </c>
      <c r="F7" s="64">
        <f t="shared" si="3"/>
        <v>45.835</v>
      </c>
      <c r="G7" s="52">
        <f t="shared" si="2"/>
        <v>0.09097850987236829</v>
      </c>
      <c r="I7" t="e">
        <f>LINEST(C6:C39,F6:F39,FALSE,FALSE)</f>
        <v>#VALUE!</v>
      </c>
    </row>
    <row r="8" spans="1:7" ht="38.25">
      <c r="A8" s="48" t="s">
        <v>168</v>
      </c>
      <c r="B8" s="49">
        <v>17.55</v>
      </c>
      <c r="C8" s="49">
        <v>4.55</v>
      </c>
      <c r="D8" s="31">
        <f t="shared" si="0"/>
        <v>1.82</v>
      </c>
      <c r="E8" s="31">
        <f t="shared" si="1"/>
        <v>12.09</v>
      </c>
      <c r="F8" s="64">
        <f t="shared" si="3"/>
        <v>34.775</v>
      </c>
      <c r="G8" s="52">
        <f t="shared" si="2"/>
        <v>0.13084112149532712</v>
      </c>
    </row>
    <row r="9" spans="1:7" ht="38.25">
      <c r="A9" s="48" t="s">
        <v>37</v>
      </c>
      <c r="B9" s="49">
        <v>26.29</v>
      </c>
      <c r="C9" s="49">
        <v>5.83</v>
      </c>
      <c r="D9" s="31">
        <f t="shared" si="0"/>
        <v>2.332</v>
      </c>
      <c r="E9" s="31">
        <f t="shared" si="1"/>
        <v>19.294</v>
      </c>
      <c r="F9" s="64">
        <f t="shared" si="3"/>
        <v>54.065000000000005</v>
      </c>
      <c r="G9" s="52">
        <f t="shared" si="2"/>
        <v>0.10783316378433366</v>
      </c>
    </row>
    <row r="10" spans="1:8" ht="25.5">
      <c r="A10" s="48" t="s">
        <v>93</v>
      </c>
      <c r="B10" s="49">
        <v>26.5</v>
      </c>
      <c r="C10" s="49">
        <v>6.36</v>
      </c>
      <c r="D10" s="31">
        <f t="shared" si="0"/>
        <v>2.544</v>
      </c>
      <c r="E10" s="31">
        <f t="shared" si="1"/>
        <v>18.868000000000002</v>
      </c>
      <c r="F10" s="64">
        <f t="shared" si="3"/>
        <v>53.53000000000001</v>
      </c>
      <c r="G10" s="52">
        <f t="shared" si="2"/>
        <v>0.11881188118811879</v>
      </c>
      <c r="H10">
        <v>55</v>
      </c>
    </row>
    <row r="11" spans="1:7" ht="25.5">
      <c r="A11" s="48" t="s">
        <v>15</v>
      </c>
      <c r="B11" s="49">
        <v>28.92</v>
      </c>
      <c r="C11" s="49">
        <v>7.71</v>
      </c>
      <c r="D11" s="31">
        <f t="shared" si="0"/>
        <v>3.0839999999999996</v>
      </c>
      <c r="E11" s="31">
        <f t="shared" si="1"/>
        <v>19.668000000000003</v>
      </c>
      <c r="F11" s="64">
        <f t="shared" si="3"/>
        <v>56.88000000000001</v>
      </c>
      <c r="G11" s="52">
        <f t="shared" si="2"/>
        <v>0.13554852320675104</v>
      </c>
    </row>
    <row r="12" spans="1:7" s="57" customFormat="1" ht="25.5">
      <c r="A12" s="53" t="s">
        <v>36</v>
      </c>
      <c r="B12" s="54">
        <v>35.09</v>
      </c>
      <c r="C12" s="54">
        <v>10.23</v>
      </c>
      <c r="D12" s="55">
        <f t="shared" si="0"/>
        <v>4.0920000000000005</v>
      </c>
      <c r="E12" s="55">
        <f t="shared" si="1"/>
        <v>22.814</v>
      </c>
      <c r="F12" s="64">
        <f t="shared" si="3"/>
        <v>67.265</v>
      </c>
      <c r="G12" s="56">
        <f t="shared" si="2"/>
        <v>0.15208503679476698</v>
      </c>
    </row>
    <row r="13" spans="1:7" ht="25.5">
      <c r="A13" s="48" t="s">
        <v>38</v>
      </c>
      <c r="B13" s="49">
        <v>33.14</v>
      </c>
      <c r="C13" s="49">
        <v>10.69</v>
      </c>
      <c r="D13" s="31">
        <f t="shared" si="0"/>
        <v>4.276</v>
      </c>
      <c r="E13" s="31">
        <f t="shared" si="1"/>
        <v>20.312</v>
      </c>
      <c r="F13" s="64">
        <f t="shared" si="3"/>
        <v>61.47</v>
      </c>
      <c r="G13" s="52">
        <f t="shared" si="2"/>
        <v>0.17390597039206115</v>
      </c>
    </row>
    <row r="14" spans="1:8" ht="25.5">
      <c r="A14" s="48" t="s">
        <v>126</v>
      </c>
      <c r="B14" s="49">
        <v>35.04</v>
      </c>
      <c r="C14" s="49">
        <v>11.3</v>
      </c>
      <c r="D14" s="31">
        <f t="shared" si="0"/>
        <v>4.52</v>
      </c>
      <c r="E14" s="31">
        <f t="shared" si="1"/>
        <v>21.48</v>
      </c>
      <c r="F14" s="64">
        <f t="shared" si="3"/>
        <v>65</v>
      </c>
      <c r="G14" s="52">
        <f t="shared" si="2"/>
        <v>0.17384615384615382</v>
      </c>
      <c r="H14">
        <v>62</v>
      </c>
    </row>
    <row r="15" spans="1:7" ht="25.5">
      <c r="A15" s="48" t="s">
        <v>35</v>
      </c>
      <c r="B15" s="49">
        <v>33.88</v>
      </c>
      <c r="C15" s="49">
        <v>12.4</v>
      </c>
      <c r="D15" s="31">
        <f t="shared" si="0"/>
        <v>4.96</v>
      </c>
      <c r="E15" s="31">
        <f t="shared" si="1"/>
        <v>19.000000000000004</v>
      </c>
      <c r="F15" s="64">
        <f t="shared" si="3"/>
        <v>59.900000000000006</v>
      </c>
      <c r="G15" s="52">
        <f t="shared" si="2"/>
        <v>0.20701168614357257</v>
      </c>
    </row>
    <row r="16" spans="1:7" ht="12.75">
      <c r="A16" s="48" t="s">
        <v>66</v>
      </c>
      <c r="B16" s="49">
        <v>32.75</v>
      </c>
      <c r="C16" s="49">
        <v>12.5</v>
      </c>
      <c r="D16" s="31">
        <f t="shared" si="0"/>
        <v>5</v>
      </c>
      <c r="E16" s="31">
        <f t="shared" si="1"/>
        <v>17.75</v>
      </c>
      <c r="F16" s="64">
        <f t="shared" si="3"/>
        <v>56.875</v>
      </c>
      <c r="G16" s="52">
        <f t="shared" si="2"/>
        <v>0.21978021978021978</v>
      </c>
    </row>
    <row r="17" spans="1:7" ht="12.75">
      <c r="A17" s="48" t="s">
        <v>89</v>
      </c>
      <c r="B17" s="49">
        <v>37.18</v>
      </c>
      <c r="C17" s="49">
        <v>12.86</v>
      </c>
      <c r="D17" s="31">
        <f t="shared" si="0"/>
        <v>5.144</v>
      </c>
      <c r="E17" s="31">
        <f t="shared" si="1"/>
        <v>21.747999999999998</v>
      </c>
      <c r="F17" s="64">
        <f t="shared" si="3"/>
        <v>67.22999999999999</v>
      </c>
      <c r="G17" s="52">
        <f t="shared" si="2"/>
        <v>0.19128365313104273</v>
      </c>
    </row>
    <row r="18" spans="1:8" ht="12.75">
      <c r="A18" s="48" t="s">
        <v>0</v>
      </c>
      <c r="B18" s="49">
        <v>36.63</v>
      </c>
      <c r="C18" s="49">
        <v>16.56</v>
      </c>
      <c r="D18" s="31">
        <f t="shared" si="0"/>
        <v>6.624</v>
      </c>
      <c r="E18" s="31">
        <f t="shared" si="1"/>
        <v>16.758000000000003</v>
      </c>
      <c r="F18" s="64">
        <f t="shared" si="3"/>
        <v>58.455</v>
      </c>
      <c r="G18" s="52">
        <f t="shared" si="2"/>
        <v>0.28329484218629714</v>
      </c>
      <c r="H18">
        <v>65</v>
      </c>
    </row>
    <row r="19" spans="1:7" s="62" customFormat="1" ht="25.5">
      <c r="A19" s="58" t="s">
        <v>21</v>
      </c>
      <c r="B19" s="59">
        <v>41.66</v>
      </c>
      <c r="C19" s="59">
        <v>17.34</v>
      </c>
      <c r="D19" s="60">
        <f t="shared" si="0"/>
        <v>6.936</v>
      </c>
      <c r="E19" s="60">
        <f t="shared" si="1"/>
        <v>20.851999999999997</v>
      </c>
      <c r="F19" s="64">
        <f t="shared" si="3"/>
        <v>69.46999999999998</v>
      </c>
      <c r="G19" s="61">
        <f t="shared" si="2"/>
        <v>0.24960414567439185</v>
      </c>
    </row>
    <row r="20" spans="1:7" ht="25.5">
      <c r="A20" s="48" t="s">
        <v>45</v>
      </c>
      <c r="B20" s="49">
        <v>42.93</v>
      </c>
      <c r="C20" s="49">
        <v>17.86</v>
      </c>
      <c r="D20" s="31">
        <f t="shared" si="0"/>
        <v>7.144</v>
      </c>
      <c r="E20" s="31">
        <f t="shared" si="1"/>
        <v>21.497999999999998</v>
      </c>
      <c r="F20" s="64">
        <f t="shared" si="3"/>
        <v>71.60499999999999</v>
      </c>
      <c r="G20" s="52">
        <f t="shared" si="2"/>
        <v>0.24942392291041132</v>
      </c>
    </row>
    <row r="21" spans="1:7" ht="25.5">
      <c r="A21" s="48" t="s">
        <v>12</v>
      </c>
      <c r="B21" s="49">
        <v>39.84</v>
      </c>
      <c r="C21" s="49">
        <v>18.55</v>
      </c>
      <c r="D21" s="31">
        <f t="shared" si="0"/>
        <v>7.42</v>
      </c>
      <c r="E21" s="31">
        <f t="shared" si="1"/>
        <v>17.580000000000005</v>
      </c>
      <c r="F21" s="64">
        <f t="shared" si="3"/>
        <v>62.50000000000002</v>
      </c>
      <c r="G21" s="52">
        <f t="shared" si="2"/>
        <v>0.2967999999999999</v>
      </c>
    </row>
    <row r="22" spans="1:7" ht="25.5">
      <c r="A22" s="48" t="s">
        <v>40</v>
      </c>
      <c r="B22" s="49">
        <v>43.5</v>
      </c>
      <c r="C22" s="49">
        <v>19.77</v>
      </c>
      <c r="D22" s="31">
        <f t="shared" si="0"/>
        <v>7.9079999999999995</v>
      </c>
      <c r="E22" s="31">
        <f t="shared" si="1"/>
        <v>19.776000000000003</v>
      </c>
      <c r="F22" s="64">
        <f t="shared" si="3"/>
        <v>69.21000000000002</v>
      </c>
      <c r="G22" s="52">
        <f t="shared" si="2"/>
        <v>0.2856523623753792</v>
      </c>
    </row>
    <row r="23" spans="1:8" ht="25.5">
      <c r="A23" s="48" t="s">
        <v>160</v>
      </c>
      <c r="B23" s="49">
        <v>40.83</v>
      </c>
      <c r="C23" s="49">
        <v>19.92</v>
      </c>
      <c r="D23" s="31">
        <f t="shared" si="0"/>
        <v>7.968000000000001</v>
      </c>
      <c r="E23" s="31">
        <f t="shared" si="1"/>
        <v>16.925999999999995</v>
      </c>
      <c r="F23" s="64">
        <f t="shared" si="3"/>
        <v>62.234999999999985</v>
      </c>
      <c r="G23" s="52">
        <f t="shared" si="2"/>
        <v>0.3200771270185588</v>
      </c>
      <c r="H23">
        <v>71</v>
      </c>
    </row>
    <row r="24" ht="12.75">
      <c r="F24" s="64">
        <f t="shared" si="3"/>
        <v>0</v>
      </c>
    </row>
    <row r="25" spans="1:7" ht="25.5">
      <c r="A25" s="48" t="s">
        <v>43</v>
      </c>
      <c r="B25" s="49">
        <v>45.29</v>
      </c>
      <c r="C25" s="49">
        <v>20.63</v>
      </c>
      <c r="D25" s="31">
        <f aca="true" t="shared" si="4" ref="D25:D35">(C25*40/100)</f>
        <v>8.251999999999999</v>
      </c>
      <c r="E25" s="31">
        <f aca="true" t="shared" si="5" ref="E25:E35">(B25-D25*3)</f>
        <v>20.534000000000002</v>
      </c>
      <c r="F25" s="64">
        <f t="shared" si="3"/>
        <v>71.965</v>
      </c>
      <c r="G25" s="52">
        <f aca="true" t="shared" si="6" ref="G25:G35">(D25/(D25+E25))</f>
        <v>0.2866671298547905</v>
      </c>
    </row>
    <row r="26" spans="1:8" s="57" customFormat="1" ht="25.5">
      <c r="A26" s="53" t="s">
        <v>87</v>
      </c>
      <c r="B26" s="54">
        <v>49.77</v>
      </c>
      <c r="C26" s="54">
        <v>23.39</v>
      </c>
      <c r="D26" s="55">
        <f t="shared" si="4"/>
        <v>9.356</v>
      </c>
      <c r="E26" s="55">
        <f t="shared" si="5"/>
        <v>21.702000000000005</v>
      </c>
      <c r="F26" s="64">
        <f t="shared" si="3"/>
        <v>77.64500000000002</v>
      </c>
      <c r="G26" s="56">
        <f t="shared" si="6"/>
        <v>0.3012428359842874</v>
      </c>
      <c r="H26" s="57">
        <v>75</v>
      </c>
    </row>
    <row r="27" spans="1:7" ht="25.5">
      <c r="A27" s="48" t="s">
        <v>18</v>
      </c>
      <c r="B27" s="49">
        <v>48.44</v>
      </c>
      <c r="C27" s="49">
        <v>25.63</v>
      </c>
      <c r="D27" s="31">
        <f t="shared" si="4"/>
        <v>10.252</v>
      </c>
      <c r="E27" s="31">
        <f t="shared" si="5"/>
        <v>17.683999999999997</v>
      </c>
      <c r="F27" s="64">
        <f t="shared" si="3"/>
        <v>69.84</v>
      </c>
      <c r="G27" s="52">
        <f t="shared" si="6"/>
        <v>0.36698167239404356</v>
      </c>
    </row>
    <row r="28" spans="1:7" ht="25.5">
      <c r="A28" s="48" t="s">
        <v>177</v>
      </c>
      <c r="B28" s="49">
        <v>48.59</v>
      </c>
      <c r="C28" s="49">
        <v>26.48</v>
      </c>
      <c r="D28" s="31">
        <f t="shared" si="4"/>
        <v>10.592</v>
      </c>
      <c r="E28" s="31">
        <f t="shared" si="5"/>
        <v>16.814</v>
      </c>
      <c r="F28" s="64">
        <f t="shared" si="3"/>
        <v>68.51499999999999</v>
      </c>
      <c r="G28" s="52">
        <f t="shared" si="6"/>
        <v>0.38648471137707074</v>
      </c>
    </row>
    <row r="29" spans="1:7" ht="25.5">
      <c r="A29" s="48" t="s">
        <v>42</v>
      </c>
      <c r="B29" s="49">
        <v>53.81</v>
      </c>
      <c r="C29" s="49">
        <v>28.52</v>
      </c>
      <c r="D29" s="31">
        <f t="shared" si="4"/>
        <v>11.408</v>
      </c>
      <c r="E29" s="31">
        <f t="shared" si="5"/>
        <v>19.586000000000006</v>
      </c>
      <c r="F29" s="64">
        <f t="shared" si="3"/>
        <v>77.48500000000001</v>
      </c>
      <c r="G29" s="52">
        <f t="shared" si="6"/>
        <v>0.3680712395947602</v>
      </c>
    </row>
    <row r="30" spans="1:7" s="57" customFormat="1" ht="25.5">
      <c r="A30" s="53" t="s">
        <v>17</v>
      </c>
      <c r="B30" s="54">
        <v>62.84</v>
      </c>
      <c r="C30" s="54">
        <v>37.11</v>
      </c>
      <c r="D30" s="55">
        <f t="shared" si="4"/>
        <v>14.844000000000001</v>
      </c>
      <c r="E30" s="55">
        <f t="shared" si="5"/>
        <v>18.308</v>
      </c>
      <c r="F30" s="64">
        <f t="shared" si="3"/>
        <v>82.88</v>
      </c>
      <c r="G30" s="56">
        <f t="shared" si="6"/>
        <v>0.44775579150579153</v>
      </c>
    </row>
    <row r="31" spans="1:8" ht="25.5">
      <c r="A31" s="48" t="s">
        <v>47</v>
      </c>
      <c r="B31" s="49">
        <v>63.56</v>
      </c>
      <c r="C31" s="49">
        <v>38.2</v>
      </c>
      <c r="D31" s="31">
        <f t="shared" si="4"/>
        <v>15.28</v>
      </c>
      <c r="E31" s="31">
        <f t="shared" si="5"/>
        <v>17.720000000000006</v>
      </c>
      <c r="F31" s="64">
        <f t="shared" si="3"/>
        <v>82.50000000000001</v>
      </c>
      <c r="G31" s="52">
        <f t="shared" si="6"/>
        <v>0.4630303030303029</v>
      </c>
      <c r="H31">
        <v>83</v>
      </c>
    </row>
    <row r="32" spans="1:7" ht="12.75">
      <c r="A32" s="48" t="s">
        <v>164</v>
      </c>
      <c r="B32" s="49">
        <v>64.03</v>
      </c>
      <c r="C32" s="49">
        <v>40.39</v>
      </c>
      <c r="D32" s="31">
        <f t="shared" si="4"/>
        <v>16.156</v>
      </c>
      <c r="E32" s="31">
        <f t="shared" si="5"/>
        <v>15.562000000000005</v>
      </c>
      <c r="F32" s="64">
        <f t="shared" si="3"/>
        <v>79.295</v>
      </c>
      <c r="G32" s="52">
        <f t="shared" si="6"/>
        <v>0.509363768207327</v>
      </c>
    </row>
    <row r="33" spans="1:7" ht="25.5">
      <c r="A33" s="48" t="s">
        <v>14</v>
      </c>
      <c r="B33" s="49">
        <v>64.84</v>
      </c>
      <c r="C33" s="49">
        <v>43.23</v>
      </c>
      <c r="D33" s="31">
        <f t="shared" si="4"/>
        <v>17.291999999999998</v>
      </c>
      <c r="E33" s="31">
        <f t="shared" si="5"/>
        <v>12.964000000000013</v>
      </c>
      <c r="F33" s="64">
        <f t="shared" si="3"/>
        <v>75.64000000000003</v>
      </c>
      <c r="G33" s="52">
        <f t="shared" si="6"/>
        <v>0.5715230037017448</v>
      </c>
    </row>
    <row r="34" spans="1:7" ht="12.75">
      <c r="A34" s="48" t="s">
        <v>13</v>
      </c>
      <c r="B34" s="49">
        <v>70.7</v>
      </c>
      <c r="C34" s="49">
        <v>44.13</v>
      </c>
      <c r="D34" s="31">
        <f t="shared" si="4"/>
        <v>17.652</v>
      </c>
      <c r="E34" s="31">
        <f t="shared" si="5"/>
        <v>17.744</v>
      </c>
      <c r="F34" s="64">
        <f t="shared" si="3"/>
        <v>88.49000000000001</v>
      </c>
      <c r="G34" s="52">
        <f t="shared" si="6"/>
        <v>0.49870041812634197</v>
      </c>
    </row>
    <row r="35" spans="1:7" ht="25.5">
      <c r="A35" s="48" t="s">
        <v>88</v>
      </c>
      <c r="B35" s="49">
        <v>72.21</v>
      </c>
      <c r="C35" s="49">
        <v>45.45</v>
      </c>
      <c r="D35" s="31">
        <f t="shared" si="4"/>
        <v>18.18</v>
      </c>
      <c r="E35" s="31">
        <f t="shared" si="5"/>
        <v>17.669999999999995</v>
      </c>
      <c r="F35" s="64">
        <f t="shared" si="3"/>
        <v>89.62499999999999</v>
      </c>
      <c r="G35" s="52">
        <f t="shared" si="6"/>
        <v>0.5071129707112971</v>
      </c>
    </row>
    <row r="36" spans="1:7" ht="12.75">
      <c r="A36" s="48"/>
      <c r="B36" s="49"/>
      <c r="C36" s="49"/>
      <c r="D36" s="31"/>
      <c r="E36" s="31"/>
      <c r="G36" s="52"/>
    </row>
    <row r="38" spans="3:7" ht="12.75">
      <c r="C38" t="s">
        <v>195</v>
      </c>
      <c r="D38" t="s">
        <v>188</v>
      </c>
      <c r="E38">
        <v>83</v>
      </c>
      <c r="F38" s="64">
        <v>50</v>
      </c>
      <c r="G38" t="s">
        <v>194</v>
      </c>
    </row>
    <row r="39" spans="2:7" ht="12.75">
      <c r="B39">
        <v>29</v>
      </c>
      <c r="C39" s="63">
        <v>0.23</v>
      </c>
      <c r="D39" t="s">
        <v>189</v>
      </c>
      <c r="E39">
        <v>75</v>
      </c>
      <c r="F39" s="64">
        <v>36</v>
      </c>
      <c r="G39" t="s">
        <v>193</v>
      </c>
    </row>
    <row r="40" spans="2:7" ht="12.75">
      <c r="B40">
        <v>22</v>
      </c>
      <c r="C40" s="63">
        <v>0.1</v>
      </c>
      <c r="D40" t="s">
        <v>190</v>
      </c>
      <c r="E40">
        <v>65</v>
      </c>
      <c r="F40" s="64">
        <v>24</v>
      </c>
      <c r="G40" t="s">
        <v>192</v>
      </c>
    </row>
    <row r="41" spans="2:6" ht="12.75">
      <c r="B41">
        <v>9</v>
      </c>
      <c r="C41" s="63">
        <v>0.05</v>
      </c>
      <c r="D41" t="s">
        <v>191</v>
      </c>
      <c r="E41">
        <v>55</v>
      </c>
      <c r="F41" s="64">
        <v>10</v>
      </c>
    </row>
    <row r="45" spans="1:7" ht="25.5">
      <c r="A45" s="48" t="s">
        <v>10</v>
      </c>
      <c r="B45" s="49">
        <v>49.23</v>
      </c>
      <c r="C45" s="49">
        <v>19.92</v>
      </c>
      <c r="D45" s="31">
        <f>(C45*40/100)</f>
        <v>7.968000000000001</v>
      </c>
      <c r="E45" s="31">
        <f>(B45-D45*3)</f>
        <v>25.325999999999993</v>
      </c>
      <c r="F45" s="64">
        <f>(D45+E45)/40</f>
        <v>0.8323499999999999</v>
      </c>
      <c r="G45" s="52">
        <f>(D45/(D45+E45))</f>
        <v>0.2393224004325104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3:O21"/>
  <sheetViews>
    <sheetView workbookViewId="0" topLeftCell="B1">
      <selection activeCell="P4" sqref="P4"/>
    </sheetView>
  </sheetViews>
  <sheetFormatPr defaultColWidth="9.140625" defaultRowHeight="12.75"/>
  <sheetData>
    <row r="3" ht="12.75">
      <c r="B3">
        <v>87</v>
      </c>
    </row>
    <row r="4" ht="12.75">
      <c r="B4">
        <v>68</v>
      </c>
    </row>
    <row r="5" ht="12.75">
      <c r="B5">
        <v>73</v>
      </c>
    </row>
    <row r="6" ht="12.75">
      <c r="B6">
        <v>76</v>
      </c>
    </row>
    <row r="8" ht="12.75">
      <c r="B8">
        <f>SUM(B3:B7)</f>
        <v>304</v>
      </c>
    </row>
    <row r="9" spans="2:3" ht="12.75">
      <c r="B9">
        <f>AVERAGE(B3:B6)</f>
        <v>76</v>
      </c>
      <c r="C9">
        <f>(B9*4)</f>
        <v>304</v>
      </c>
    </row>
    <row r="10" spans="4:15" ht="12.75">
      <c r="D10" t="s">
        <v>122</v>
      </c>
      <c r="E10" t="s">
        <v>123</v>
      </c>
      <c r="F10" t="s">
        <v>122</v>
      </c>
      <c r="G10" t="s">
        <v>123</v>
      </c>
      <c r="H10" t="s">
        <v>122</v>
      </c>
      <c r="I10" t="s">
        <v>123</v>
      </c>
      <c r="J10" t="s">
        <v>122</v>
      </c>
      <c r="K10" t="s">
        <v>123</v>
      </c>
      <c r="L10" t="s">
        <v>122</v>
      </c>
      <c r="M10" t="s">
        <v>123</v>
      </c>
      <c r="N10" t="s">
        <v>122</v>
      </c>
      <c r="O10" t="s">
        <v>123</v>
      </c>
    </row>
    <row r="11" spans="3:13" ht="12.75">
      <c r="C11" t="s">
        <v>119</v>
      </c>
      <c r="D11">
        <v>16</v>
      </c>
      <c r="E11">
        <v>23</v>
      </c>
      <c r="F11">
        <v>24</v>
      </c>
      <c r="G11">
        <v>25</v>
      </c>
      <c r="H11">
        <v>17</v>
      </c>
      <c r="I11">
        <v>20</v>
      </c>
      <c r="J11">
        <v>22</v>
      </c>
      <c r="K11">
        <v>24</v>
      </c>
      <c r="L11">
        <v>21</v>
      </c>
      <c r="M11">
        <v>21</v>
      </c>
    </row>
    <row r="12" spans="3:13" ht="12.75">
      <c r="C12" t="s">
        <v>120</v>
      </c>
      <c r="D12">
        <v>22</v>
      </c>
      <c r="E12">
        <v>7</v>
      </c>
      <c r="F12">
        <v>15</v>
      </c>
      <c r="G12">
        <v>12</v>
      </c>
      <c r="H12">
        <v>20</v>
      </c>
      <c r="I12">
        <v>12</v>
      </c>
      <c r="J12">
        <v>14</v>
      </c>
      <c r="K12">
        <v>10</v>
      </c>
      <c r="L12">
        <v>12</v>
      </c>
      <c r="M12">
        <v>17</v>
      </c>
    </row>
    <row r="13" spans="3:15" ht="12.75">
      <c r="C13" t="s">
        <v>121</v>
      </c>
      <c r="D13">
        <f>40-(D11+D12)</f>
        <v>2</v>
      </c>
      <c r="E13">
        <f aca="true" t="shared" si="0" ref="E13:O13">40-(E11+E12)</f>
        <v>10</v>
      </c>
      <c r="F13">
        <f t="shared" si="0"/>
        <v>1</v>
      </c>
      <c r="G13">
        <f t="shared" si="0"/>
        <v>3</v>
      </c>
      <c r="H13">
        <f t="shared" si="0"/>
        <v>3</v>
      </c>
      <c r="I13">
        <f t="shared" si="0"/>
        <v>8</v>
      </c>
      <c r="J13">
        <f t="shared" si="0"/>
        <v>4</v>
      </c>
      <c r="K13">
        <f t="shared" si="0"/>
        <v>6</v>
      </c>
      <c r="L13">
        <f t="shared" si="0"/>
        <v>7</v>
      </c>
      <c r="M13">
        <f t="shared" si="0"/>
        <v>2</v>
      </c>
      <c r="N13">
        <f t="shared" si="0"/>
        <v>40</v>
      </c>
      <c r="O13">
        <f t="shared" si="0"/>
        <v>40</v>
      </c>
    </row>
    <row r="14" spans="4:15" ht="12.75">
      <c r="D14">
        <f>(D11*3)+D12</f>
        <v>70</v>
      </c>
      <c r="E14">
        <f aca="true" t="shared" si="1" ref="E14:O14">(E11*3)+E12</f>
        <v>76</v>
      </c>
      <c r="F14">
        <f t="shared" si="1"/>
        <v>87</v>
      </c>
      <c r="G14">
        <f t="shared" si="1"/>
        <v>87</v>
      </c>
      <c r="H14">
        <f t="shared" si="1"/>
        <v>71</v>
      </c>
      <c r="I14">
        <f t="shared" si="1"/>
        <v>72</v>
      </c>
      <c r="J14">
        <f t="shared" si="1"/>
        <v>80</v>
      </c>
      <c r="K14">
        <f t="shared" si="1"/>
        <v>82</v>
      </c>
      <c r="L14">
        <f t="shared" si="1"/>
        <v>75</v>
      </c>
      <c r="M14">
        <f t="shared" si="1"/>
        <v>80</v>
      </c>
      <c r="N14">
        <f t="shared" si="1"/>
        <v>0</v>
      </c>
      <c r="O14">
        <f t="shared" si="1"/>
        <v>0</v>
      </c>
    </row>
    <row r="17" spans="4:15" ht="12.75">
      <c r="D17" t="s">
        <v>122</v>
      </c>
      <c r="E17" t="s">
        <v>123</v>
      </c>
      <c r="F17" t="s">
        <v>122</v>
      </c>
      <c r="G17" t="s">
        <v>123</v>
      </c>
      <c r="H17" t="s">
        <v>122</v>
      </c>
      <c r="I17" t="s">
        <v>123</v>
      </c>
      <c r="J17" t="s">
        <v>122</v>
      </c>
      <c r="K17" t="s">
        <v>123</v>
      </c>
      <c r="L17" t="s">
        <v>122</v>
      </c>
      <c r="M17" t="s">
        <v>123</v>
      </c>
      <c r="N17" t="s">
        <v>122</v>
      </c>
      <c r="O17" t="s">
        <v>123</v>
      </c>
    </row>
    <row r="18" spans="3:13" ht="12.75">
      <c r="C18" t="s">
        <v>119</v>
      </c>
      <c r="D18">
        <v>9</v>
      </c>
      <c r="E18">
        <v>10</v>
      </c>
      <c r="F18">
        <v>11</v>
      </c>
      <c r="G18">
        <v>12</v>
      </c>
      <c r="H18">
        <v>13</v>
      </c>
      <c r="I18">
        <v>14</v>
      </c>
      <c r="J18">
        <v>15</v>
      </c>
      <c r="K18">
        <v>24</v>
      </c>
      <c r="L18">
        <v>20</v>
      </c>
      <c r="M18">
        <v>21</v>
      </c>
    </row>
    <row r="19" spans="3:13" ht="12.75">
      <c r="C19" t="s">
        <v>120</v>
      </c>
      <c r="D19">
        <v>31</v>
      </c>
      <c r="E19">
        <v>30</v>
      </c>
      <c r="F19">
        <v>27</v>
      </c>
      <c r="G19">
        <v>24</v>
      </c>
      <c r="H19">
        <v>21</v>
      </c>
      <c r="I19">
        <v>18</v>
      </c>
      <c r="J19">
        <v>20</v>
      </c>
      <c r="K19">
        <v>10</v>
      </c>
      <c r="L19">
        <v>10</v>
      </c>
      <c r="M19">
        <v>17</v>
      </c>
    </row>
    <row r="20" spans="3:15" ht="12.75">
      <c r="C20" t="s">
        <v>121</v>
      </c>
      <c r="D20">
        <f aca="true" t="shared" si="2" ref="D20:O20">40-(D18+D19)</f>
        <v>0</v>
      </c>
      <c r="E20">
        <f t="shared" si="2"/>
        <v>0</v>
      </c>
      <c r="F20">
        <f t="shared" si="2"/>
        <v>2</v>
      </c>
      <c r="G20">
        <f t="shared" si="2"/>
        <v>4</v>
      </c>
      <c r="H20">
        <f t="shared" si="2"/>
        <v>6</v>
      </c>
      <c r="I20">
        <f t="shared" si="2"/>
        <v>8</v>
      </c>
      <c r="J20">
        <f t="shared" si="2"/>
        <v>5</v>
      </c>
      <c r="K20">
        <f t="shared" si="2"/>
        <v>6</v>
      </c>
      <c r="L20">
        <f t="shared" si="2"/>
        <v>10</v>
      </c>
      <c r="M20">
        <f t="shared" si="2"/>
        <v>2</v>
      </c>
      <c r="N20">
        <f t="shared" si="2"/>
        <v>40</v>
      </c>
      <c r="O20">
        <f t="shared" si="2"/>
        <v>40</v>
      </c>
    </row>
    <row r="21" spans="4:15" ht="12.75">
      <c r="D21">
        <f>(D18*3)+D19</f>
        <v>58</v>
      </c>
      <c r="E21">
        <f aca="true" t="shared" si="3" ref="E21:O21">(E18*3)+E19</f>
        <v>60</v>
      </c>
      <c r="F21">
        <f t="shared" si="3"/>
        <v>60</v>
      </c>
      <c r="G21">
        <f t="shared" si="3"/>
        <v>60</v>
      </c>
      <c r="H21">
        <f t="shared" si="3"/>
        <v>60</v>
      </c>
      <c r="I21">
        <f t="shared" si="3"/>
        <v>60</v>
      </c>
      <c r="J21">
        <f t="shared" si="3"/>
        <v>65</v>
      </c>
      <c r="K21">
        <f t="shared" si="3"/>
        <v>82</v>
      </c>
      <c r="L21">
        <f t="shared" si="3"/>
        <v>70</v>
      </c>
      <c r="M21">
        <f t="shared" si="3"/>
        <v>80</v>
      </c>
      <c r="N21">
        <f t="shared" si="3"/>
        <v>0</v>
      </c>
      <c r="O21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25">
      <selection activeCell="E29" sqref="E29:E32"/>
    </sheetView>
  </sheetViews>
  <sheetFormatPr defaultColWidth="9.140625" defaultRowHeight="10.5" customHeight="1"/>
  <cols>
    <col min="1" max="1" width="21.00390625" style="0" customWidth="1"/>
    <col min="2" max="2" width="6.57421875" style="0" customWidth="1"/>
    <col min="3" max="3" width="7.00390625" style="0" bestFit="1" customWidth="1"/>
    <col min="4" max="4" width="4.28125" style="0" customWidth="1"/>
    <col min="5" max="5" width="5.8515625" style="0" customWidth="1"/>
    <col min="6" max="6" width="6.28125" style="0" customWidth="1"/>
    <col min="7" max="7" width="9.00390625" style="0" bestFit="1" customWidth="1"/>
    <col min="8" max="8" width="9.7109375" style="0" customWidth="1"/>
    <col min="9" max="9" width="23.28125" style="0" bestFit="1" customWidth="1"/>
  </cols>
  <sheetData>
    <row r="1" spans="1:10" ht="10.5" customHeight="1">
      <c r="A1" s="41" t="s">
        <v>1</v>
      </c>
      <c r="B1" s="36" t="s">
        <v>2</v>
      </c>
      <c r="C1" s="36" t="s">
        <v>3</v>
      </c>
      <c r="D1" s="36"/>
      <c r="E1" s="36" t="s">
        <v>4</v>
      </c>
      <c r="F1" s="36"/>
      <c r="G1" s="36"/>
      <c r="H1" s="36"/>
      <c r="I1" s="36" t="s">
        <v>97</v>
      </c>
      <c r="J1" s="36"/>
    </row>
    <row r="2" spans="1:10" ht="10.5" customHeight="1">
      <c r="A2" s="36" t="s">
        <v>78</v>
      </c>
      <c r="B2" s="36">
        <v>48</v>
      </c>
      <c r="C2" s="36">
        <v>27</v>
      </c>
      <c r="D2" s="36"/>
      <c r="E2" s="36">
        <v>15</v>
      </c>
      <c r="F2" s="36"/>
      <c r="G2" s="36">
        <f>(B2+C2)</f>
        <v>75</v>
      </c>
      <c r="H2" s="36"/>
      <c r="I2" s="36" t="s">
        <v>111</v>
      </c>
      <c r="J2" s="36"/>
    </row>
    <row r="3" spans="1:10" ht="10.5" customHeight="1">
      <c r="A3" s="36" t="s">
        <v>84</v>
      </c>
      <c r="B3" s="36">
        <v>44</v>
      </c>
      <c r="C3" s="36">
        <v>31</v>
      </c>
      <c r="D3" s="36"/>
      <c r="E3" s="36">
        <v>15</v>
      </c>
      <c r="F3" s="36"/>
      <c r="G3" s="36">
        <f aca="true" t="shared" si="0" ref="G3:G10">(B3+C3)</f>
        <v>75</v>
      </c>
      <c r="H3" s="36"/>
      <c r="I3" s="36" t="s">
        <v>98</v>
      </c>
      <c r="J3" s="36"/>
    </row>
    <row r="4" spans="1:10" ht="10.5" customHeight="1">
      <c r="A4" s="36" t="s">
        <v>79</v>
      </c>
      <c r="B4" s="36">
        <v>43.5</v>
      </c>
      <c r="C4" s="36">
        <v>31.5</v>
      </c>
      <c r="D4" s="36"/>
      <c r="E4" s="36">
        <v>15</v>
      </c>
      <c r="F4" s="36"/>
      <c r="G4" s="36">
        <f t="shared" si="0"/>
        <v>75</v>
      </c>
      <c r="H4" s="36"/>
      <c r="I4" s="36" t="s">
        <v>112</v>
      </c>
      <c r="J4" s="36"/>
    </row>
    <row r="5" spans="1:10" ht="10.5" customHeight="1">
      <c r="A5" s="36" t="s">
        <v>83</v>
      </c>
      <c r="B5" s="36">
        <v>43.5</v>
      </c>
      <c r="C5" s="36">
        <v>36.5</v>
      </c>
      <c r="D5" s="36"/>
      <c r="E5" s="36">
        <v>16</v>
      </c>
      <c r="F5" s="36"/>
      <c r="G5" s="36">
        <f t="shared" si="0"/>
        <v>80</v>
      </c>
      <c r="H5" s="36"/>
      <c r="I5" s="36" t="s">
        <v>99</v>
      </c>
      <c r="J5" s="36"/>
    </row>
    <row r="6" spans="1:10" ht="10.5" customHeight="1">
      <c r="A6" s="36" t="s">
        <v>80</v>
      </c>
      <c r="B6" s="36">
        <v>43</v>
      </c>
      <c r="C6" s="36">
        <v>27</v>
      </c>
      <c r="D6" s="36"/>
      <c r="E6" s="36">
        <v>14</v>
      </c>
      <c r="F6" s="36" t="s">
        <v>94</v>
      </c>
      <c r="G6" s="36">
        <f t="shared" si="0"/>
        <v>70</v>
      </c>
      <c r="H6" s="36"/>
      <c r="I6" s="36" t="s">
        <v>108</v>
      </c>
      <c r="J6" s="36"/>
    </row>
    <row r="7" spans="1:10" ht="10.5" customHeight="1">
      <c r="A7" s="36" t="s">
        <v>82</v>
      </c>
      <c r="B7" s="36">
        <v>37</v>
      </c>
      <c r="C7" s="36">
        <v>38</v>
      </c>
      <c r="D7" s="36"/>
      <c r="E7" s="36">
        <v>15</v>
      </c>
      <c r="F7" s="36"/>
      <c r="G7" s="36">
        <f t="shared" si="0"/>
        <v>75</v>
      </c>
      <c r="H7" s="36"/>
      <c r="I7" s="36" t="s">
        <v>128</v>
      </c>
      <c r="J7" s="36"/>
    </row>
    <row r="8" spans="1:10" ht="10.5" customHeight="1">
      <c r="A8" s="36" t="s">
        <v>109</v>
      </c>
      <c r="B8" s="36">
        <v>31.5</v>
      </c>
      <c r="C8" s="36">
        <v>33.5</v>
      </c>
      <c r="D8" s="36"/>
      <c r="E8" s="36">
        <v>13</v>
      </c>
      <c r="F8" s="36" t="s">
        <v>115</v>
      </c>
      <c r="G8" s="36">
        <f t="shared" si="0"/>
        <v>65</v>
      </c>
      <c r="H8" s="36"/>
      <c r="I8" s="36" t="s">
        <v>129</v>
      </c>
      <c r="J8" s="36"/>
    </row>
    <row r="9" spans="1:10" ht="10.5" customHeight="1">
      <c r="A9" s="36" t="s">
        <v>85</v>
      </c>
      <c r="B9" s="36">
        <v>21</v>
      </c>
      <c r="C9" s="36">
        <v>54</v>
      </c>
      <c r="D9" s="36"/>
      <c r="E9" s="36">
        <v>15</v>
      </c>
      <c r="F9" s="36"/>
      <c r="G9" s="36">
        <f t="shared" si="0"/>
        <v>75</v>
      </c>
      <c r="H9" s="36"/>
      <c r="I9" s="36"/>
      <c r="J9" s="36"/>
    </row>
    <row r="10" spans="1:10" ht="10.5" customHeight="1">
      <c r="A10" s="36" t="s">
        <v>81</v>
      </c>
      <c r="B10" s="36">
        <v>19.5</v>
      </c>
      <c r="C10" s="36">
        <v>50.5</v>
      </c>
      <c r="D10" s="36"/>
      <c r="E10" s="36">
        <v>14</v>
      </c>
      <c r="F10" s="36" t="s">
        <v>94</v>
      </c>
      <c r="G10" s="36">
        <f t="shared" si="0"/>
        <v>70</v>
      </c>
      <c r="H10" s="36"/>
      <c r="I10" s="36"/>
      <c r="J10" s="36"/>
    </row>
    <row r="11" spans="1:10" ht="10.5" customHeight="1">
      <c r="A11" s="36"/>
      <c r="B11" s="36"/>
      <c r="C11" s="36"/>
      <c r="D11" s="36"/>
      <c r="E11" s="36"/>
      <c r="F11" s="36"/>
      <c r="G11" s="36" t="s">
        <v>95</v>
      </c>
      <c r="H11" s="36"/>
      <c r="I11" s="36" t="s">
        <v>100</v>
      </c>
      <c r="J11" s="36"/>
    </row>
    <row r="12" spans="1:10" ht="10.5" customHeight="1">
      <c r="A12" s="36" t="s">
        <v>86</v>
      </c>
      <c r="B12" s="36" t="s">
        <v>5</v>
      </c>
      <c r="C12" s="36" t="s">
        <v>6</v>
      </c>
      <c r="D12" s="36" t="s">
        <v>7</v>
      </c>
      <c r="E12" s="36" t="s">
        <v>8</v>
      </c>
      <c r="F12" s="36" t="s">
        <v>9</v>
      </c>
      <c r="G12" s="36" t="s">
        <v>32</v>
      </c>
      <c r="H12" s="36" t="s">
        <v>33</v>
      </c>
      <c r="I12" s="36" t="s">
        <v>101</v>
      </c>
      <c r="J12" s="36"/>
    </row>
    <row r="13" spans="1:10" ht="10.5" customHeight="1">
      <c r="A13" s="36" t="s">
        <v>22</v>
      </c>
      <c r="B13" s="36">
        <v>22.48</v>
      </c>
      <c r="C13" s="36">
        <v>5.92</v>
      </c>
      <c r="D13" s="36">
        <v>60</v>
      </c>
      <c r="E13" s="36">
        <v>37</v>
      </c>
      <c r="F13" s="36">
        <v>127</v>
      </c>
      <c r="G13" s="36">
        <v>14.75</v>
      </c>
      <c r="H13" s="42">
        <v>0.0594</v>
      </c>
      <c r="I13" s="36" t="s">
        <v>102</v>
      </c>
      <c r="J13" s="36"/>
    </row>
    <row r="14" spans="1:10" ht="10.5" customHeight="1">
      <c r="A14" s="36" t="s">
        <v>90</v>
      </c>
      <c r="B14" s="36">
        <v>13.91</v>
      </c>
      <c r="C14" s="36">
        <v>4.17</v>
      </c>
      <c r="D14" s="36">
        <v>33</v>
      </c>
      <c r="E14" s="36">
        <v>22</v>
      </c>
      <c r="F14" s="36">
        <v>72</v>
      </c>
      <c r="G14" s="36">
        <v>10.25</v>
      </c>
      <c r="H14" s="42">
        <v>8.33</v>
      </c>
      <c r="I14" s="36" t="s">
        <v>103</v>
      </c>
      <c r="J14" s="36"/>
    </row>
    <row r="15" spans="1:10" ht="10.5" customHeight="1">
      <c r="A15" s="36" t="s">
        <v>91</v>
      </c>
      <c r="B15" s="36">
        <v>27.91</v>
      </c>
      <c r="C15" s="36">
        <v>6.86</v>
      </c>
      <c r="D15" s="36">
        <v>43</v>
      </c>
      <c r="E15" s="36">
        <v>36</v>
      </c>
      <c r="F15" s="36">
        <v>124</v>
      </c>
      <c r="G15" s="36">
        <v>6.25</v>
      </c>
      <c r="H15" s="42">
        <v>5.13</v>
      </c>
      <c r="I15" s="36" t="s">
        <v>104</v>
      </c>
      <c r="J15" s="36"/>
    </row>
    <row r="16" spans="1:10" ht="10.5" customHeight="1">
      <c r="A16" s="36" t="s">
        <v>93</v>
      </c>
      <c r="B16" s="36">
        <v>22.79</v>
      </c>
      <c r="C16" s="36">
        <v>4.88</v>
      </c>
      <c r="D16" s="36">
        <v>43</v>
      </c>
      <c r="E16" s="36">
        <v>38</v>
      </c>
      <c r="F16" s="36">
        <v>113</v>
      </c>
      <c r="G16" s="36">
        <v>10.78</v>
      </c>
      <c r="H16" s="42">
        <v>8.75</v>
      </c>
      <c r="I16" s="36" t="s">
        <v>105</v>
      </c>
      <c r="J16" s="36"/>
    </row>
    <row r="17" spans="1:10" ht="10.5" customHeight="1">
      <c r="A17" s="36" t="s">
        <v>96</v>
      </c>
      <c r="B17" s="36">
        <v>25.51</v>
      </c>
      <c r="C17" s="36">
        <v>6.63</v>
      </c>
      <c r="D17" s="36">
        <v>43</v>
      </c>
      <c r="E17" s="36">
        <v>40</v>
      </c>
      <c r="F17" s="36">
        <v>135</v>
      </c>
      <c r="G17" s="36">
        <v>15.83</v>
      </c>
      <c r="H17" s="42">
        <v>0.1421</v>
      </c>
      <c r="I17" s="36" t="s">
        <v>106</v>
      </c>
      <c r="J17" s="36"/>
    </row>
    <row r="18" spans="1:10" ht="10.5" customHeight="1">
      <c r="A18" s="36" t="s">
        <v>19</v>
      </c>
      <c r="B18" s="36"/>
      <c r="C18" s="36"/>
      <c r="D18" s="36"/>
      <c r="E18" s="36"/>
      <c r="F18" s="36"/>
      <c r="G18" s="36"/>
      <c r="H18" s="42"/>
      <c r="I18" s="36" t="s">
        <v>107</v>
      </c>
      <c r="J18" s="36"/>
    </row>
    <row r="19" spans="1:10" ht="10.5" customHeight="1">
      <c r="A19" s="36" t="s">
        <v>10</v>
      </c>
      <c r="B19" s="36">
        <v>47.69</v>
      </c>
      <c r="C19" s="36">
        <v>18.09</v>
      </c>
      <c r="D19" s="36">
        <v>59</v>
      </c>
      <c r="E19" s="36">
        <v>64</v>
      </c>
      <c r="F19" s="36">
        <v>224</v>
      </c>
      <c r="G19" s="36">
        <v>16.72</v>
      </c>
      <c r="H19" s="42">
        <v>0.1417</v>
      </c>
      <c r="I19" s="36" t="s">
        <v>110</v>
      </c>
      <c r="J19" s="36"/>
    </row>
    <row r="20" spans="1:10" ht="10.5" customHeight="1">
      <c r="A20" s="36" t="s">
        <v>87</v>
      </c>
      <c r="B20" s="36">
        <v>50.02</v>
      </c>
      <c r="C20" s="36">
        <v>25</v>
      </c>
      <c r="D20" s="36">
        <v>59</v>
      </c>
      <c r="E20" s="36">
        <v>69</v>
      </c>
      <c r="F20" s="36">
        <v>241</v>
      </c>
      <c r="G20" s="36">
        <v>25.42</v>
      </c>
      <c r="H20" s="42">
        <v>0.2604</v>
      </c>
      <c r="I20" s="36" t="s">
        <v>113</v>
      </c>
      <c r="J20" s="36"/>
    </row>
    <row r="21" spans="1:10" ht="10.5" customHeight="1">
      <c r="A21" s="36" t="s">
        <v>11</v>
      </c>
      <c r="B21" s="36">
        <v>51.44</v>
      </c>
      <c r="C21" s="36">
        <v>27.14</v>
      </c>
      <c r="D21" s="36">
        <v>48</v>
      </c>
      <c r="E21" s="36">
        <v>72</v>
      </c>
      <c r="F21" s="36">
        <v>238</v>
      </c>
      <c r="G21" s="36">
        <v>23.25</v>
      </c>
      <c r="H21" s="42">
        <v>23.21</v>
      </c>
      <c r="I21" s="36" t="s">
        <v>116</v>
      </c>
      <c r="J21" s="36"/>
    </row>
    <row r="22" spans="1:10" ht="10.5" customHeight="1">
      <c r="A22" s="36" t="s">
        <v>12</v>
      </c>
      <c r="B22" s="36">
        <v>42.51</v>
      </c>
      <c r="C22" s="36">
        <v>20.61</v>
      </c>
      <c r="D22" s="36">
        <v>45</v>
      </c>
      <c r="E22" s="36">
        <v>63</v>
      </c>
      <c r="F22" s="36">
        <v>187</v>
      </c>
      <c r="G22" s="36">
        <v>23.75</v>
      </c>
      <c r="H22" s="42">
        <v>18.75</v>
      </c>
      <c r="I22" s="36" t="s">
        <v>118</v>
      </c>
      <c r="J22" s="36"/>
    </row>
    <row r="23" spans="1:10" ht="10.5" customHeight="1">
      <c r="A23" s="36" t="s">
        <v>20</v>
      </c>
      <c r="B23" s="36"/>
      <c r="C23" s="36"/>
      <c r="D23" s="36"/>
      <c r="E23" s="36"/>
      <c r="F23" s="36"/>
      <c r="G23" s="36"/>
      <c r="H23" s="36"/>
      <c r="I23" s="36" t="s">
        <v>124</v>
      </c>
      <c r="J23" s="36"/>
    </row>
    <row r="24" spans="1:10" ht="14.25" customHeight="1">
      <c r="A24" s="36" t="s">
        <v>14</v>
      </c>
      <c r="B24" s="36">
        <v>58.47</v>
      </c>
      <c r="C24" s="36">
        <v>36.13</v>
      </c>
      <c r="D24" s="36">
        <v>60</v>
      </c>
      <c r="E24" s="36">
        <v>79</v>
      </c>
      <c r="F24" s="36">
        <v>275</v>
      </c>
      <c r="G24" s="36">
        <v>22.8</v>
      </c>
      <c r="H24" s="37">
        <v>0.2387</v>
      </c>
      <c r="I24" s="36" t="s">
        <v>125</v>
      </c>
      <c r="J24" s="36"/>
    </row>
    <row r="25" spans="1:10" ht="10.5" customHeight="1">
      <c r="A25" s="36" t="s">
        <v>15</v>
      </c>
      <c r="B25" s="36">
        <v>26.96</v>
      </c>
      <c r="C25" s="36">
        <v>5.53</v>
      </c>
      <c r="D25" s="36">
        <v>52</v>
      </c>
      <c r="E25" s="36">
        <v>41</v>
      </c>
      <c r="F25" s="36">
        <v>136</v>
      </c>
      <c r="G25" s="36">
        <v>14.56</v>
      </c>
      <c r="H25" s="37">
        <v>0.0713</v>
      </c>
      <c r="I25" s="36" t="s">
        <v>127</v>
      </c>
      <c r="J25" s="36"/>
    </row>
    <row r="26" spans="1:10" ht="10.5" customHeight="1">
      <c r="A26" s="36" t="s">
        <v>16</v>
      </c>
      <c r="B26" s="36">
        <v>31.33</v>
      </c>
      <c r="C26" s="36">
        <v>9.13</v>
      </c>
      <c r="D26" s="36">
        <v>52</v>
      </c>
      <c r="E26" s="36">
        <v>50</v>
      </c>
      <c r="F26" s="36">
        <v>162</v>
      </c>
      <c r="G26" s="36">
        <v>20.97</v>
      </c>
      <c r="H26" s="37">
        <v>0.1625</v>
      </c>
      <c r="I26" s="36" t="s">
        <v>132</v>
      </c>
      <c r="J26" s="36"/>
    </row>
    <row r="27" spans="1:10" ht="10.5" customHeight="1">
      <c r="A27" s="36" t="s">
        <v>61</v>
      </c>
      <c r="B27" s="36">
        <v>36.05</v>
      </c>
      <c r="C27" s="36">
        <v>16.61</v>
      </c>
      <c r="D27" s="36">
        <v>56</v>
      </c>
      <c r="E27" s="36">
        <v>52</v>
      </c>
      <c r="F27" s="36">
        <v>175</v>
      </c>
      <c r="G27" s="36">
        <v>16.58</v>
      </c>
      <c r="H27" s="37">
        <v>0.1656</v>
      </c>
      <c r="I27" s="36" t="s">
        <v>130</v>
      </c>
      <c r="J27" s="36"/>
    </row>
    <row r="28" spans="1:10" ht="10.5" customHeight="1">
      <c r="A28" s="36" t="s">
        <v>114</v>
      </c>
      <c r="B28" s="36"/>
      <c r="C28" s="36"/>
      <c r="D28" s="36"/>
      <c r="E28" s="36"/>
      <c r="F28" s="36"/>
      <c r="G28" s="36"/>
      <c r="H28" s="36"/>
      <c r="I28" s="36" t="s">
        <v>133</v>
      </c>
      <c r="J28" s="36"/>
    </row>
    <row r="29" spans="1:10" ht="10.5" customHeight="1">
      <c r="A29" s="36" t="s">
        <v>17</v>
      </c>
      <c r="B29" s="36">
        <v>62.78</v>
      </c>
      <c r="C29" s="36">
        <v>36.47</v>
      </c>
      <c r="D29" s="36">
        <v>55</v>
      </c>
      <c r="E29" s="36">
        <v>82</v>
      </c>
      <c r="F29" s="36">
        <v>284</v>
      </c>
      <c r="G29" s="36">
        <v>19.8</v>
      </c>
      <c r="H29" s="37">
        <v>0.2379</v>
      </c>
      <c r="I29" s="36"/>
      <c r="J29" s="36">
        <f>(F29/4)</f>
        <v>71</v>
      </c>
    </row>
    <row r="30" spans="1:10" ht="10.5" customHeight="1">
      <c r="A30" s="36" t="s">
        <v>18</v>
      </c>
      <c r="B30" s="36">
        <v>49.47</v>
      </c>
      <c r="C30" s="36">
        <v>26.22</v>
      </c>
      <c r="D30" s="36">
        <v>43</v>
      </c>
      <c r="E30" s="36">
        <v>68</v>
      </c>
      <c r="F30" s="36">
        <v>229</v>
      </c>
      <c r="G30" s="36">
        <v>20.83</v>
      </c>
      <c r="H30" s="37">
        <v>0.1793</v>
      </c>
      <c r="I30" s="36"/>
      <c r="J30" s="36"/>
    </row>
    <row r="31" spans="1:10" ht="10.5" customHeight="1">
      <c r="A31" s="36" t="s">
        <v>21</v>
      </c>
      <c r="B31" s="36">
        <v>40.77</v>
      </c>
      <c r="C31" s="36">
        <v>14.53</v>
      </c>
      <c r="D31" s="36">
        <v>43</v>
      </c>
      <c r="E31" s="36">
        <v>60</v>
      </c>
      <c r="F31" s="36">
        <v>207</v>
      </c>
      <c r="G31" s="36">
        <v>19.4</v>
      </c>
      <c r="H31" s="37">
        <v>0.1864</v>
      </c>
      <c r="I31" s="36"/>
      <c r="J31" s="36"/>
    </row>
    <row r="32" spans="1:10" ht="10.5" customHeight="1">
      <c r="A32" s="36" t="s">
        <v>65</v>
      </c>
      <c r="B32" s="36">
        <v>17.67</v>
      </c>
      <c r="C32" s="36">
        <v>4.03</v>
      </c>
      <c r="D32" s="36">
        <v>36</v>
      </c>
      <c r="E32" s="36">
        <v>28</v>
      </c>
      <c r="F32" s="36">
        <v>94</v>
      </c>
      <c r="G32" s="36">
        <v>12.08</v>
      </c>
      <c r="H32" s="39">
        <v>0.0687</v>
      </c>
      <c r="I32" s="36"/>
      <c r="J32" s="36"/>
    </row>
    <row r="33" spans="1:10" ht="10.5" customHeight="1">
      <c r="A33" s="36" t="s">
        <v>66</v>
      </c>
      <c r="B33" s="36">
        <v>32.06</v>
      </c>
      <c r="C33" s="36">
        <v>11.62</v>
      </c>
      <c r="D33" s="36">
        <v>34</v>
      </c>
      <c r="E33" s="36">
        <v>57</v>
      </c>
      <c r="F33" s="36">
        <v>150</v>
      </c>
      <c r="G33" s="36">
        <v>25.68</v>
      </c>
      <c r="H33" s="39">
        <v>0.2375</v>
      </c>
      <c r="I33" s="36"/>
      <c r="J33" s="36"/>
    </row>
    <row r="34" spans="1:10" ht="10.5" customHeight="1">
      <c r="A34" s="36" t="s">
        <v>23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0.5" customHeight="1">
      <c r="A35" s="36" t="s">
        <v>24</v>
      </c>
      <c r="B35" s="36">
        <v>11.59</v>
      </c>
      <c r="C35" s="36">
        <v>2.87</v>
      </c>
      <c r="D35" s="36">
        <v>34</v>
      </c>
      <c r="E35" s="36">
        <v>31</v>
      </c>
      <c r="F35" s="36">
        <v>74</v>
      </c>
      <c r="G35" s="36">
        <v>18.95</v>
      </c>
      <c r="H35" s="38">
        <v>0.07</v>
      </c>
      <c r="I35" s="36"/>
      <c r="J35" s="36"/>
    </row>
    <row r="36" spans="1:10" ht="10.5" customHeight="1">
      <c r="A36" s="36" t="s">
        <v>25</v>
      </c>
      <c r="B36" s="36">
        <v>15.55</v>
      </c>
      <c r="C36" s="36">
        <v>3.75</v>
      </c>
      <c r="D36" s="36">
        <v>20</v>
      </c>
      <c r="E36" s="36">
        <v>29</v>
      </c>
      <c r="F36" s="36">
        <v>74</v>
      </c>
      <c r="G36" s="36">
        <v>15.37</v>
      </c>
      <c r="H36" s="37">
        <v>0.0969</v>
      </c>
      <c r="I36" s="36"/>
      <c r="J36" s="36"/>
    </row>
    <row r="37" spans="1:10" ht="10.5" customHeight="1">
      <c r="A37" s="36" t="s">
        <v>26</v>
      </c>
      <c r="B37" s="36">
        <v>21.69</v>
      </c>
      <c r="C37" s="36">
        <v>4.38</v>
      </c>
      <c r="D37" s="36">
        <v>36</v>
      </c>
      <c r="E37" s="36">
        <v>29</v>
      </c>
      <c r="F37" s="36">
        <v>102</v>
      </c>
      <c r="G37" s="36">
        <v>8.65</v>
      </c>
      <c r="H37" s="37">
        <v>0.0646</v>
      </c>
      <c r="I37" s="36"/>
      <c r="J37" s="36"/>
    </row>
    <row r="38" spans="1:10" ht="10.5" customHeight="1">
      <c r="A38" s="36" t="s">
        <v>27</v>
      </c>
      <c r="B38" s="36">
        <v>30.96</v>
      </c>
      <c r="C38" s="36">
        <v>9.69</v>
      </c>
      <c r="D38" s="36">
        <v>48</v>
      </c>
      <c r="E38" s="36">
        <v>46</v>
      </c>
      <c r="F38" s="36">
        <v>153</v>
      </c>
      <c r="G38" s="36">
        <v>16.56</v>
      </c>
      <c r="H38" s="37">
        <v>0.1139</v>
      </c>
      <c r="I38" s="36"/>
      <c r="J38" s="36"/>
    </row>
    <row r="39" spans="1:10" ht="10.5" customHeight="1">
      <c r="A39" s="36" t="s">
        <v>28</v>
      </c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10.5" customHeight="1">
      <c r="A40" s="36" t="s">
        <v>0</v>
      </c>
      <c r="B40" s="36">
        <v>39.04</v>
      </c>
      <c r="C40" s="36">
        <v>18.43</v>
      </c>
      <c r="D40" s="36">
        <v>54</v>
      </c>
      <c r="E40" s="36">
        <v>54</v>
      </c>
      <c r="F40" s="36">
        <v>177</v>
      </c>
      <c r="G40" s="36">
        <v>17</v>
      </c>
      <c r="H40" s="37">
        <v>0.175</v>
      </c>
      <c r="I40" s="36"/>
      <c r="J40" s="36"/>
    </row>
    <row r="41" spans="1:10" ht="10.5" customHeight="1">
      <c r="A41" s="36" t="s">
        <v>29</v>
      </c>
      <c r="B41" s="36">
        <v>61.71</v>
      </c>
      <c r="C41" s="36">
        <v>40.3</v>
      </c>
      <c r="D41" s="36">
        <v>42</v>
      </c>
      <c r="E41" s="36">
        <v>86</v>
      </c>
      <c r="F41" s="36">
        <v>303</v>
      </c>
      <c r="G41" s="36">
        <v>30.92</v>
      </c>
      <c r="H41" s="37">
        <v>0.2803</v>
      </c>
      <c r="I41" s="36"/>
      <c r="J41" s="36">
        <f>(F41/4)</f>
        <v>75.75</v>
      </c>
    </row>
    <row r="42" spans="1:10" ht="10.5" customHeight="1">
      <c r="A42" s="36" t="s">
        <v>30</v>
      </c>
      <c r="B42" s="36">
        <v>34.09</v>
      </c>
      <c r="C42" s="36">
        <v>12.67</v>
      </c>
      <c r="D42" s="36">
        <v>45</v>
      </c>
      <c r="E42" s="36">
        <v>58</v>
      </c>
      <c r="F42" s="36">
        <v>202</v>
      </c>
      <c r="G42" s="36">
        <v>14.67</v>
      </c>
      <c r="H42" s="37">
        <v>0.0867</v>
      </c>
      <c r="I42" s="36"/>
      <c r="J42" s="36"/>
    </row>
    <row r="43" spans="1:10" ht="10.5" customHeight="1">
      <c r="A43" s="36" t="s">
        <v>131</v>
      </c>
      <c r="B43" s="36">
        <v>41.91</v>
      </c>
      <c r="C43" s="36">
        <v>21.36</v>
      </c>
      <c r="D43" s="36">
        <v>11</v>
      </c>
      <c r="E43" s="36">
        <v>60</v>
      </c>
      <c r="F43" s="36">
        <v>193</v>
      </c>
      <c r="G43" s="36">
        <v>22.25</v>
      </c>
      <c r="H43" s="37">
        <v>0.15</v>
      </c>
      <c r="I43" s="36"/>
      <c r="J43" s="36"/>
    </row>
    <row r="44" spans="1:10" ht="10.5" customHeight="1">
      <c r="A44" s="36" t="s">
        <v>34</v>
      </c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10.5" customHeight="1">
      <c r="A45" s="36" t="s">
        <v>35</v>
      </c>
      <c r="B45" s="36">
        <v>30.83</v>
      </c>
      <c r="C45" s="36">
        <v>11.28</v>
      </c>
      <c r="D45" s="36">
        <v>47</v>
      </c>
      <c r="E45" s="36">
        <v>51</v>
      </c>
      <c r="F45" s="36">
        <v>170</v>
      </c>
      <c r="G45" s="36">
        <v>22.63</v>
      </c>
      <c r="H45" s="39">
        <v>0.2046</v>
      </c>
      <c r="I45" s="36"/>
      <c r="J45" s="36"/>
    </row>
    <row r="46" spans="1:10" ht="10.5" customHeight="1">
      <c r="A46" s="36" t="s">
        <v>36</v>
      </c>
      <c r="B46" s="36">
        <v>24.78</v>
      </c>
      <c r="C46" s="36">
        <v>4.95</v>
      </c>
      <c r="D46" s="36">
        <v>46</v>
      </c>
      <c r="E46" s="36">
        <v>38</v>
      </c>
      <c r="F46" s="36">
        <v>119</v>
      </c>
      <c r="G46" s="36">
        <v>15.13</v>
      </c>
      <c r="H46" s="39">
        <v>0.1033</v>
      </c>
      <c r="I46" s="36"/>
      <c r="J46" s="36"/>
    </row>
    <row r="47" spans="1:10" ht="10.5" customHeight="1">
      <c r="A47" s="36" t="s">
        <v>37</v>
      </c>
      <c r="B47" s="36">
        <v>27.08</v>
      </c>
      <c r="C47" s="36">
        <v>7.81</v>
      </c>
      <c r="D47" s="36">
        <v>40</v>
      </c>
      <c r="E47" s="36">
        <v>43</v>
      </c>
      <c r="F47" s="36">
        <v>139</v>
      </c>
      <c r="G47" s="36">
        <v>18.05</v>
      </c>
      <c r="H47" s="39">
        <v>0.1575</v>
      </c>
      <c r="I47" s="36"/>
      <c r="J47" s="36"/>
    </row>
    <row r="48" spans="1:10" ht="10.5" customHeight="1">
      <c r="A48" s="36" t="s">
        <v>38</v>
      </c>
      <c r="B48" s="36">
        <v>30.66</v>
      </c>
      <c r="C48" s="36">
        <v>9.54</v>
      </c>
      <c r="D48" s="36">
        <v>38</v>
      </c>
      <c r="E48" s="36">
        <v>43</v>
      </c>
      <c r="F48" s="36">
        <v>140</v>
      </c>
      <c r="G48" s="36">
        <v>12.23</v>
      </c>
      <c r="H48" s="40">
        <v>0.11</v>
      </c>
      <c r="I48" s="36"/>
      <c r="J48" s="36"/>
    </row>
    <row r="49" spans="1:10" ht="10.5" customHeight="1">
      <c r="A49" s="36" t="s">
        <v>39</v>
      </c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0.5" customHeight="1">
      <c r="A50" s="36" t="s">
        <v>40</v>
      </c>
      <c r="B50" s="36">
        <v>37.57</v>
      </c>
      <c r="C50" s="36">
        <v>18.06</v>
      </c>
      <c r="D50" s="36">
        <v>54</v>
      </c>
      <c r="E50" s="36">
        <v>60</v>
      </c>
      <c r="F50" s="36">
        <v>187</v>
      </c>
      <c r="G50" s="36">
        <v>22.55</v>
      </c>
      <c r="H50" s="39">
        <v>0.178</v>
      </c>
      <c r="I50" s="36"/>
      <c r="J50" s="36"/>
    </row>
    <row r="51" spans="1:10" ht="10.5" customHeight="1">
      <c r="A51" s="36" t="s">
        <v>41</v>
      </c>
      <c r="B51" s="36">
        <v>56.06</v>
      </c>
      <c r="C51" s="36">
        <v>28.55</v>
      </c>
      <c r="D51" s="36">
        <v>50</v>
      </c>
      <c r="E51" s="36">
        <v>75</v>
      </c>
      <c r="F51" s="36">
        <v>253</v>
      </c>
      <c r="G51" s="36">
        <v>19.57</v>
      </c>
      <c r="H51" s="39">
        <v>0.1961</v>
      </c>
      <c r="I51" s="36"/>
      <c r="J51" s="36"/>
    </row>
    <row r="52" spans="1:10" ht="10.5" customHeight="1">
      <c r="A52" s="36" t="s">
        <v>42</v>
      </c>
      <c r="B52" s="36">
        <v>53.72</v>
      </c>
      <c r="C52" s="36">
        <v>28.02</v>
      </c>
      <c r="D52" s="36">
        <v>58</v>
      </c>
      <c r="E52" s="36">
        <v>74</v>
      </c>
      <c r="F52" s="36">
        <v>255</v>
      </c>
      <c r="G52" s="36">
        <v>20.91</v>
      </c>
      <c r="H52" s="39">
        <v>0.2121</v>
      </c>
      <c r="I52" s="36"/>
      <c r="J52" s="36"/>
    </row>
    <row r="53" spans="1:10" ht="10.5" customHeight="1">
      <c r="A53" s="36" t="s">
        <v>43</v>
      </c>
      <c r="B53" s="36">
        <v>53</v>
      </c>
      <c r="C53" s="36">
        <v>27.24</v>
      </c>
      <c r="D53" s="36">
        <v>58</v>
      </c>
      <c r="E53" s="36">
        <v>69</v>
      </c>
      <c r="F53" s="36">
        <v>239</v>
      </c>
      <c r="G53" s="36">
        <v>16.26</v>
      </c>
      <c r="H53" s="39">
        <v>0.1861</v>
      </c>
      <c r="I53" s="36"/>
      <c r="J53" s="36"/>
    </row>
    <row r="54" spans="1:10" ht="10.5" customHeight="1">
      <c r="A54" s="36" t="s">
        <v>44</v>
      </c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0.5" customHeight="1">
      <c r="A55" s="36" t="s">
        <v>45</v>
      </c>
      <c r="B55" s="36">
        <v>40.47</v>
      </c>
      <c r="C55" s="36">
        <v>16.05</v>
      </c>
      <c r="D55" s="36">
        <v>64</v>
      </c>
      <c r="E55" s="36">
        <v>55</v>
      </c>
      <c r="F55" s="36">
        <v>198</v>
      </c>
      <c r="G55" s="36">
        <v>10.75</v>
      </c>
      <c r="H55" s="39">
        <v>0.1125</v>
      </c>
      <c r="I55" s="36"/>
      <c r="J55" s="36"/>
    </row>
    <row r="56" spans="1:10" ht="10.5" customHeight="1">
      <c r="A56" s="36" t="s">
        <v>46</v>
      </c>
      <c r="B56" s="36">
        <v>55.82</v>
      </c>
      <c r="C56" s="36">
        <v>33.4</v>
      </c>
      <c r="D56" s="36">
        <v>50</v>
      </c>
      <c r="E56" s="36">
        <v>77</v>
      </c>
      <c r="F56" s="36">
        <v>260</v>
      </c>
      <c r="G56" s="36">
        <v>17.67</v>
      </c>
      <c r="H56" s="39">
        <v>0.3286</v>
      </c>
      <c r="I56" s="36"/>
      <c r="J56" s="36"/>
    </row>
    <row r="57" spans="1:10" ht="10.5" customHeight="1">
      <c r="A57" s="36" t="s">
        <v>47</v>
      </c>
      <c r="B57" s="36">
        <v>64.61</v>
      </c>
      <c r="C57" s="36">
        <v>37.45</v>
      </c>
      <c r="D57" s="36">
        <v>46</v>
      </c>
      <c r="E57" s="36">
        <v>76</v>
      </c>
      <c r="F57" s="36">
        <v>278</v>
      </c>
      <c r="G57" s="36">
        <v>11</v>
      </c>
      <c r="H57" s="39">
        <v>0.1409</v>
      </c>
      <c r="I57" s="36"/>
      <c r="J57" s="36">
        <f>(F57/4)</f>
        <v>69.5</v>
      </c>
    </row>
    <row r="58" spans="1:10" ht="10.5" customHeight="1">
      <c r="A58" s="36" t="s">
        <v>89</v>
      </c>
      <c r="B58" s="36">
        <v>40.09</v>
      </c>
      <c r="C58" s="36">
        <v>15.76</v>
      </c>
      <c r="D58" s="36">
        <v>46</v>
      </c>
      <c r="E58" s="36">
        <v>56</v>
      </c>
      <c r="F58" s="36">
        <v>193</v>
      </c>
      <c r="G58" s="36">
        <v>21.33</v>
      </c>
      <c r="H58" s="39">
        <v>0.1556</v>
      </c>
      <c r="I58" s="36"/>
      <c r="J58" s="36"/>
    </row>
    <row r="59" spans="1:10" ht="10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0.5" customHeight="1">
      <c r="A60" s="36" t="s">
        <v>88</v>
      </c>
      <c r="B60" s="36">
        <v>70.32</v>
      </c>
      <c r="C60" s="36">
        <v>43.03</v>
      </c>
      <c r="D60" s="36">
        <v>23</v>
      </c>
      <c r="E60" s="36">
        <v>82</v>
      </c>
      <c r="F60" s="36">
        <v>299</v>
      </c>
      <c r="G60" s="36">
        <v>13.97</v>
      </c>
      <c r="H60" s="39">
        <v>0.1417</v>
      </c>
      <c r="I60" s="36"/>
      <c r="J60" s="36">
        <f>(F60/4)</f>
        <v>74.75</v>
      </c>
    </row>
    <row r="61" spans="1:10" ht="10.5" customHeight="1">
      <c r="A61" s="36" t="s">
        <v>13</v>
      </c>
      <c r="B61" s="36">
        <v>68.96</v>
      </c>
      <c r="C61" s="36">
        <v>42.31</v>
      </c>
      <c r="D61" s="36">
        <v>26</v>
      </c>
      <c r="E61" s="36">
        <v>82</v>
      </c>
      <c r="F61" s="36">
        <v>307</v>
      </c>
      <c r="G61" s="36">
        <v>14.45</v>
      </c>
      <c r="H61" s="37">
        <v>0.1437</v>
      </c>
      <c r="I61" s="36"/>
      <c r="J61" s="36">
        <f>(F61/4)</f>
        <v>76.75</v>
      </c>
    </row>
    <row r="62" spans="1:10" ht="10.5" customHeight="1">
      <c r="A62" s="36" t="s">
        <v>117</v>
      </c>
      <c r="B62" s="36">
        <v>57.33</v>
      </c>
      <c r="C62" s="36">
        <v>29.79</v>
      </c>
      <c r="D62" s="36">
        <v>12</v>
      </c>
      <c r="E62" s="36">
        <v>70</v>
      </c>
      <c r="F62" s="36">
        <v>254</v>
      </c>
      <c r="G62" s="36">
        <v>21</v>
      </c>
      <c r="H62" s="39">
        <v>0.2064</v>
      </c>
      <c r="I62" s="36"/>
      <c r="J62" s="36"/>
    </row>
    <row r="63" spans="1:10" ht="10.5" customHeight="1">
      <c r="A63" s="36" t="s">
        <v>126</v>
      </c>
      <c r="B63" s="36">
        <v>47.63</v>
      </c>
      <c r="C63" s="36">
        <v>19.87</v>
      </c>
      <c r="D63" s="36">
        <v>19</v>
      </c>
      <c r="E63" s="36">
        <v>65</v>
      </c>
      <c r="F63" s="36">
        <v>206</v>
      </c>
      <c r="G63" s="36">
        <v>15.75</v>
      </c>
      <c r="H63" s="39">
        <v>0.1625</v>
      </c>
      <c r="I63" s="36"/>
      <c r="J63" s="36"/>
    </row>
    <row r="64" spans="1:10" ht="10.5" customHeight="1">
      <c r="A64" s="36" t="s">
        <v>31</v>
      </c>
      <c r="B64" s="36">
        <v>16.81</v>
      </c>
      <c r="C64" s="36">
        <v>4.76</v>
      </c>
      <c r="D64" s="36">
        <v>31</v>
      </c>
      <c r="E64" s="36">
        <v>33</v>
      </c>
      <c r="F64" s="36">
        <v>85</v>
      </c>
      <c r="G64" s="36">
        <v>16.85</v>
      </c>
      <c r="H64" s="37">
        <v>0.1077</v>
      </c>
      <c r="I64" s="35"/>
      <c r="J64" s="36"/>
    </row>
    <row r="65" ht="10.5" customHeight="1">
      <c r="J65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22">
      <selection activeCell="N42" sqref="N42"/>
    </sheetView>
  </sheetViews>
  <sheetFormatPr defaultColWidth="9.140625" defaultRowHeight="12.75"/>
  <cols>
    <col min="1" max="1" width="22.57421875" style="0" customWidth="1"/>
    <col min="2" max="3" width="5.421875" style="0" bestFit="1" customWidth="1"/>
    <col min="4" max="4" width="7.57421875" style="0" bestFit="1" customWidth="1"/>
    <col min="5" max="5" width="6.140625" style="0" bestFit="1" customWidth="1"/>
    <col min="6" max="6" width="7.7109375" style="0" bestFit="1" customWidth="1"/>
    <col min="7" max="7" width="7.421875" style="0" bestFit="1" customWidth="1"/>
    <col min="8" max="8" width="7.57421875" style="0" bestFit="1" customWidth="1"/>
  </cols>
  <sheetData>
    <row r="1" spans="1:6" ht="12.75">
      <c r="A1" s="48" t="s">
        <v>140</v>
      </c>
      <c r="B1" s="48" t="s">
        <v>141</v>
      </c>
      <c r="C1" s="48" t="s">
        <v>142</v>
      </c>
      <c r="D1" s="48" t="s">
        <v>143</v>
      </c>
      <c r="E1" s="48"/>
      <c r="F1" s="48"/>
    </row>
    <row r="2" spans="1:10" ht="15.75">
      <c r="A2" s="48" t="s">
        <v>180</v>
      </c>
      <c r="B2" s="49">
        <v>37</v>
      </c>
      <c r="C2" s="49">
        <v>13</v>
      </c>
      <c r="D2" s="49">
        <v>10</v>
      </c>
      <c r="E2" s="48"/>
      <c r="F2" s="66">
        <v>39658</v>
      </c>
      <c r="G2" s="67" t="s">
        <v>210</v>
      </c>
      <c r="I2" s="67" t="s">
        <v>211</v>
      </c>
      <c r="J2" t="s">
        <v>212</v>
      </c>
    </row>
    <row r="3" spans="1:6" ht="15.75">
      <c r="A3" s="48" t="s">
        <v>203</v>
      </c>
      <c r="B3" s="49">
        <v>27.5</v>
      </c>
      <c r="C3" s="49">
        <v>22.5</v>
      </c>
      <c r="D3" s="49">
        <v>10</v>
      </c>
      <c r="E3" s="48"/>
      <c r="F3" s="67"/>
    </row>
    <row r="4" spans="1:11" ht="15.75">
      <c r="A4" s="48" t="s">
        <v>161</v>
      </c>
      <c r="B4" s="49">
        <v>27</v>
      </c>
      <c r="C4" s="49">
        <v>23</v>
      </c>
      <c r="D4" s="48">
        <v>10</v>
      </c>
      <c r="F4" s="67" t="s">
        <v>213</v>
      </c>
      <c r="G4" s="67" t="s">
        <v>214</v>
      </c>
      <c r="I4" s="67" t="s">
        <v>216</v>
      </c>
      <c r="K4" s="67" t="s">
        <v>215</v>
      </c>
    </row>
    <row r="5" spans="1:10" ht="15.75">
      <c r="A5" s="48" t="s">
        <v>204</v>
      </c>
      <c r="B5" s="49">
        <v>25</v>
      </c>
      <c r="C5" s="49">
        <v>20</v>
      </c>
      <c r="D5" s="48">
        <v>9</v>
      </c>
      <c r="F5" s="67" t="s">
        <v>217</v>
      </c>
      <c r="G5" s="67" t="s">
        <v>218</v>
      </c>
      <c r="I5" t="s">
        <v>219</v>
      </c>
      <c r="J5" t="s">
        <v>220</v>
      </c>
    </row>
    <row r="6" spans="1:5" ht="12.75">
      <c r="A6" s="48" t="s">
        <v>162</v>
      </c>
      <c r="B6" s="49">
        <v>24.5</v>
      </c>
      <c r="C6" s="49">
        <v>25.5</v>
      </c>
      <c r="D6" s="49">
        <v>10</v>
      </c>
      <c r="E6" s="48"/>
    </row>
    <row r="7" spans="1:9" ht="12.75">
      <c r="A7" s="48" t="s">
        <v>147</v>
      </c>
      <c r="B7" s="49">
        <v>16.5</v>
      </c>
      <c r="C7" s="49">
        <v>28.5</v>
      </c>
      <c r="D7" s="49">
        <v>9</v>
      </c>
      <c r="E7" s="48"/>
      <c r="F7" s="48"/>
      <c r="G7" s="48"/>
      <c r="H7" s="48"/>
      <c r="I7" s="48"/>
    </row>
    <row r="8" spans="1:9" ht="12.75">
      <c r="A8" s="48" t="s">
        <v>148</v>
      </c>
      <c r="B8" s="49">
        <v>12.5</v>
      </c>
      <c r="C8" s="49">
        <v>37.5</v>
      </c>
      <c r="D8" s="49">
        <v>10</v>
      </c>
      <c r="E8" s="48"/>
      <c r="F8" s="48"/>
      <c r="G8" s="48"/>
      <c r="H8" s="48"/>
      <c r="I8" s="48"/>
    </row>
    <row r="9" spans="1:9" ht="12.75">
      <c r="A9" s="48" t="s">
        <v>159</v>
      </c>
      <c r="B9" s="48" t="s">
        <v>152</v>
      </c>
      <c r="C9" s="48" t="s">
        <v>153</v>
      </c>
      <c r="D9" s="48" t="s">
        <v>154</v>
      </c>
      <c r="E9" s="48" t="s">
        <v>155</v>
      </c>
      <c r="F9" s="48" t="s">
        <v>156</v>
      </c>
      <c r="G9" s="48" t="s">
        <v>205</v>
      </c>
      <c r="H9" s="48" t="s">
        <v>158</v>
      </c>
      <c r="I9" s="48"/>
    </row>
    <row r="10" spans="1:9" ht="12.75">
      <c r="A10" s="48" t="s">
        <v>14</v>
      </c>
      <c r="B10" s="49">
        <v>65.36</v>
      </c>
      <c r="C10" s="49">
        <v>43.6</v>
      </c>
      <c r="D10" s="49">
        <v>43</v>
      </c>
      <c r="E10" s="49">
        <v>82</v>
      </c>
      <c r="F10" s="49">
        <v>272</v>
      </c>
      <c r="G10" s="49">
        <v>17.52</v>
      </c>
      <c r="H10" s="49">
        <v>17.07</v>
      </c>
      <c r="I10" s="48"/>
    </row>
    <row r="11" spans="1:9" ht="12.75">
      <c r="A11" s="48" t="s">
        <v>13</v>
      </c>
      <c r="B11" s="49">
        <v>70.7</v>
      </c>
      <c r="C11" s="49">
        <v>44.13</v>
      </c>
      <c r="D11" s="49">
        <v>20</v>
      </c>
      <c r="E11" s="49">
        <v>83</v>
      </c>
      <c r="F11" s="49">
        <v>305</v>
      </c>
      <c r="G11" s="49">
        <v>12.58</v>
      </c>
      <c r="H11" s="49">
        <v>10.42</v>
      </c>
      <c r="I11" s="48"/>
    </row>
    <row r="12" spans="1:9" ht="12.75">
      <c r="A12" s="48" t="s">
        <v>160</v>
      </c>
      <c r="B12" s="49">
        <v>40.14</v>
      </c>
      <c r="C12" s="49">
        <v>18.87</v>
      </c>
      <c r="D12" s="49">
        <v>42</v>
      </c>
      <c r="E12" s="49">
        <v>55</v>
      </c>
      <c r="F12" s="49">
        <v>190</v>
      </c>
      <c r="G12" s="49">
        <v>7.5</v>
      </c>
      <c r="H12" s="49">
        <v>8.67</v>
      </c>
      <c r="I12" s="48"/>
    </row>
    <row r="13" spans="1:9" ht="12.75">
      <c r="A13" s="48" t="s">
        <v>15</v>
      </c>
      <c r="B13" s="49">
        <v>30.5</v>
      </c>
      <c r="C13" s="49">
        <v>7.19</v>
      </c>
      <c r="D13" s="49">
        <v>24</v>
      </c>
      <c r="E13" s="49">
        <v>41</v>
      </c>
      <c r="F13" s="49">
        <v>148</v>
      </c>
      <c r="G13" s="49">
        <v>12.44</v>
      </c>
      <c r="H13" s="49">
        <v>6.25</v>
      </c>
      <c r="I13" s="48"/>
    </row>
    <row r="14" spans="1:9" ht="9" customHeight="1">
      <c r="A14" s="48" t="s">
        <v>161</v>
      </c>
      <c r="B14" s="48"/>
      <c r="C14" s="48"/>
      <c r="D14" s="48"/>
      <c r="E14" s="48"/>
      <c r="F14" s="48"/>
      <c r="G14" s="48"/>
      <c r="H14" s="48"/>
      <c r="I14" s="48"/>
    </row>
    <row r="15" spans="1:9" ht="12.75">
      <c r="A15" s="48" t="s">
        <v>45</v>
      </c>
      <c r="B15" s="49">
        <v>41.08</v>
      </c>
      <c r="C15" s="49">
        <v>16.25</v>
      </c>
      <c r="D15" s="49">
        <v>36</v>
      </c>
      <c r="E15" s="49">
        <v>59</v>
      </c>
      <c r="F15" s="49">
        <v>189</v>
      </c>
      <c r="G15" s="49">
        <v>15.83</v>
      </c>
      <c r="H15" s="49">
        <v>15.21</v>
      </c>
      <c r="I15" s="48"/>
    </row>
    <row r="16" spans="1:9" ht="12.75">
      <c r="A16" s="48" t="s">
        <v>47</v>
      </c>
      <c r="B16" s="49">
        <v>63.28</v>
      </c>
      <c r="C16" s="49">
        <v>37.5</v>
      </c>
      <c r="D16" s="49">
        <v>36</v>
      </c>
      <c r="E16" s="49">
        <v>80</v>
      </c>
      <c r="F16" s="49">
        <v>287</v>
      </c>
      <c r="G16" s="49">
        <v>19.12</v>
      </c>
      <c r="H16" s="49">
        <v>19.27</v>
      </c>
      <c r="I16" s="48"/>
    </row>
    <row r="17" spans="1:9" ht="12.75">
      <c r="A17" s="48" t="s">
        <v>88</v>
      </c>
      <c r="B17" s="49">
        <v>71.22</v>
      </c>
      <c r="C17" s="49">
        <v>44.87</v>
      </c>
      <c r="D17" s="49">
        <v>36</v>
      </c>
      <c r="E17" s="49">
        <v>86</v>
      </c>
      <c r="F17" s="49">
        <v>313</v>
      </c>
      <c r="G17" s="49">
        <v>16.37</v>
      </c>
      <c r="H17" s="49">
        <v>21.72</v>
      </c>
      <c r="I17" s="48"/>
    </row>
    <row r="18" spans="1:9" ht="12.75">
      <c r="A18" s="48" t="s">
        <v>89</v>
      </c>
      <c r="B18" s="49">
        <v>38.22</v>
      </c>
      <c r="C18" s="49">
        <v>14.1</v>
      </c>
      <c r="D18" s="49">
        <v>36</v>
      </c>
      <c r="E18" s="49">
        <v>56</v>
      </c>
      <c r="F18" s="49">
        <v>181</v>
      </c>
      <c r="G18" s="49">
        <v>18.82</v>
      </c>
      <c r="H18" s="49">
        <v>17.14</v>
      </c>
      <c r="I18" s="48"/>
    </row>
    <row r="19" spans="1:9" ht="12.75">
      <c r="A19" s="48" t="s">
        <v>0</v>
      </c>
      <c r="B19" s="49">
        <v>36.4</v>
      </c>
      <c r="C19" s="49">
        <v>16.25</v>
      </c>
      <c r="D19" s="49">
        <v>20</v>
      </c>
      <c r="E19" s="49">
        <v>53</v>
      </c>
      <c r="F19" s="49">
        <v>163</v>
      </c>
      <c r="G19" s="49">
        <v>17</v>
      </c>
      <c r="H19" s="49">
        <v>15</v>
      </c>
      <c r="I19" s="48"/>
    </row>
    <row r="20" spans="1:9" ht="9" customHeight="1">
      <c r="A20" s="48" t="s">
        <v>162</v>
      </c>
      <c r="B20" s="48"/>
      <c r="C20" s="48"/>
      <c r="D20" s="48"/>
      <c r="E20" s="48"/>
      <c r="F20" s="48"/>
      <c r="G20" s="48"/>
      <c r="H20" s="48"/>
      <c r="I20" s="48"/>
    </row>
    <row r="21" spans="1:9" ht="12.75">
      <c r="A21" s="48" t="s">
        <v>40</v>
      </c>
      <c r="B21" s="49">
        <v>42.59</v>
      </c>
      <c r="C21" s="49">
        <v>19.62</v>
      </c>
      <c r="D21" s="49">
        <v>39</v>
      </c>
      <c r="E21" s="49">
        <v>70</v>
      </c>
      <c r="F21" s="49">
        <v>196</v>
      </c>
      <c r="G21" s="49">
        <v>27.75</v>
      </c>
      <c r="H21" s="49">
        <v>27.12</v>
      </c>
      <c r="I21" s="48"/>
    </row>
    <row r="22" spans="1:9" ht="12.75">
      <c r="A22" s="48" t="s">
        <v>164</v>
      </c>
      <c r="B22" s="49">
        <v>65.25</v>
      </c>
      <c r="C22" s="49">
        <v>39.34</v>
      </c>
      <c r="D22" s="49">
        <v>36</v>
      </c>
      <c r="E22" s="49">
        <v>82</v>
      </c>
      <c r="F22" s="49">
        <v>300</v>
      </c>
      <c r="G22" s="49">
        <v>19.33</v>
      </c>
      <c r="H22" s="49">
        <v>20.21</v>
      </c>
      <c r="I22" s="48"/>
    </row>
    <row r="23" spans="1:9" ht="12.75">
      <c r="A23" s="48" t="s">
        <v>43</v>
      </c>
      <c r="B23" s="49">
        <v>45.66</v>
      </c>
      <c r="C23" s="49">
        <v>20.79</v>
      </c>
      <c r="D23" s="49">
        <v>35</v>
      </c>
      <c r="E23" s="49">
        <v>60</v>
      </c>
      <c r="F23" s="49">
        <v>209</v>
      </c>
      <c r="G23" s="49">
        <v>15.95</v>
      </c>
      <c r="H23" s="49">
        <v>17.5</v>
      </c>
      <c r="I23" s="48"/>
    </row>
    <row r="24" spans="1:9" ht="12.75">
      <c r="A24" s="48" t="s">
        <v>42</v>
      </c>
      <c r="B24" s="49">
        <v>53.31</v>
      </c>
      <c r="C24" s="49">
        <v>27.76</v>
      </c>
      <c r="D24" s="49">
        <v>39</v>
      </c>
      <c r="E24" s="49">
        <v>73</v>
      </c>
      <c r="F24" s="49">
        <v>230</v>
      </c>
      <c r="G24" s="49">
        <v>20.2</v>
      </c>
      <c r="H24" s="49">
        <v>20.62</v>
      </c>
      <c r="I24" s="48"/>
    </row>
    <row r="25" spans="1:9" ht="12.75">
      <c r="A25" s="48" t="s">
        <v>165</v>
      </c>
      <c r="B25" s="48"/>
      <c r="C25" s="48"/>
      <c r="D25" s="48"/>
      <c r="E25" s="48"/>
      <c r="F25" s="48"/>
      <c r="G25" s="48"/>
      <c r="H25" s="48"/>
      <c r="I25" s="48"/>
    </row>
    <row r="26" spans="1:9" ht="12.75">
      <c r="A26" s="48" t="s">
        <v>10</v>
      </c>
      <c r="B26" s="49">
        <v>49.26</v>
      </c>
      <c r="C26" s="49">
        <v>20.14</v>
      </c>
      <c r="D26" s="49">
        <v>35</v>
      </c>
      <c r="E26" s="49">
        <v>64</v>
      </c>
      <c r="F26" s="49">
        <v>208</v>
      </c>
      <c r="G26" s="49">
        <v>14.75</v>
      </c>
      <c r="H26" s="49">
        <v>12.5</v>
      </c>
      <c r="I26" s="48"/>
    </row>
    <row r="27" spans="1:9" ht="12.75">
      <c r="A27" s="48" t="s">
        <v>12</v>
      </c>
      <c r="B27" s="49">
        <v>40.6</v>
      </c>
      <c r="C27" s="49">
        <v>18.86</v>
      </c>
      <c r="D27" s="49">
        <v>35</v>
      </c>
      <c r="E27" s="49">
        <v>58</v>
      </c>
      <c r="F27" s="49">
        <v>190</v>
      </c>
      <c r="G27" s="49">
        <v>18.5</v>
      </c>
      <c r="H27" s="49">
        <v>13.12</v>
      </c>
      <c r="I27" s="48"/>
    </row>
    <row r="28" spans="1:9" ht="12.75">
      <c r="A28" s="48" t="s">
        <v>87</v>
      </c>
      <c r="B28" s="49">
        <v>51.11</v>
      </c>
      <c r="C28" s="49">
        <v>24.64</v>
      </c>
      <c r="D28" s="49">
        <v>35</v>
      </c>
      <c r="E28" s="49">
        <v>61</v>
      </c>
      <c r="F28" s="49">
        <v>220</v>
      </c>
      <c r="G28" s="49">
        <v>13.44</v>
      </c>
      <c r="H28" s="49">
        <v>14.37</v>
      </c>
      <c r="I28" s="48"/>
    </row>
    <row r="29" spans="1:9" ht="12.75">
      <c r="A29" s="48" t="s">
        <v>126</v>
      </c>
      <c r="B29" s="49">
        <v>35.1</v>
      </c>
      <c r="C29" s="49">
        <v>10.97</v>
      </c>
      <c r="D29" s="49">
        <v>31</v>
      </c>
      <c r="E29" s="49">
        <v>55</v>
      </c>
      <c r="F29" s="49">
        <v>180</v>
      </c>
      <c r="G29" s="49">
        <v>21.57</v>
      </c>
      <c r="H29" s="49">
        <v>19.06</v>
      </c>
      <c r="I29" s="48"/>
    </row>
    <row r="30" spans="1:9" ht="12.75">
      <c r="A30" s="48" t="s">
        <v>166</v>
      </c>
      <c r="B30" s="48"/>
      <c r="C30" s="48"/>
      <c r="D30" s="48"/>
      <c r="E30" s="48"/>
      <c r="F30" s="48"/>
      <c r="G30" s="48"/>
      <c r="H30" s="48"/>
      <c r="I30" s="48"/>
    </row>
    <row r="31" spans="1:9" ht="12.75">
      <c r="A31" s="48" t="s">
        <v>38</v>
      </c>
      <c r="B31" s="49">
        <v>32.73</v>
      </c>
      <c r="C31" s="49">
        <v>10.68</v>
      </c>
      <c r="D31" s="49">
        <v>33</v>
      </c>
      <c r="E31" s="49">
        <v>44</v>
      </c>
      <c r="F31" s="49">
        <v>151</v>
      </c>
      <c r="G31" s="49">
        <v>11.5</v>
      </c>
      <c r="H31" s="49">
        <v>8.12</v>
      </c>
      <c r="I31" s="48"/>
    </row>
    <row r="32" spans="1:9" ht="12.75">
      <c r="A32" s="48" t="s">
        <v>37</v>
      </c>
      <c r="B32" s="49">
        <v>26.25</v>
      </c>
      <c r="C32" s="49">
        <v>5.71</v>
      </c>
      <c r="D32" s="49">
        <v>28</v>
      </c>
      <c r="E32" s="49">
        <v>36</v>
      </c>
      <c r="F32" s="49">
        <v>129</v>
      </c>
      <c r="G32" s="49">
        <v>3.75</v>
      </c>
      <c r="H32" s="49">
        <v>4.37</v>
      </c>
      <c r="I32" s="48"/>
    </row>
    <row r="33" spans="1:9" ht="12.75">
      <c r="A33" s="48" t="s">
        <v>167</v>
      </c>
      <c r="B33" s="49">
        <v>21.69</v>
      </c>
      <c r="C33" s="49">
        <v>3.85</v>
      </c>
      <c r="D33" s="49">
        <v>26</v>
      </c>
      <c r="E33" s="49">
        <v>30</v>
      </c>
      <c r="F33" s="49">
        <v>100</v>
      </c>
      <c r="G33" s="49">
        <v>12.12</v>
      </c>
      <c r="H33" s="49">
        <v>2.5</v>
      </c>
      <c r="I33" s="48"/>
    </row>
    <row r="34" spans="1:9" ht="12.75">
      <c r="A34" s="48" t="s">
        <v>35</v>
      </c>
      <c r="B34" s="49">
        <v>33.67</v>
      </c>
      <c r="C34" s="49">
        <v>11.89</v>
      </c>
      <c r="D34" s="49">
        <v>33</v>
      </c>
      <c r="E34" s="49">
        <v>45</v>
      </c>
      <c r="F34" s="49">
        <v>153</v>
      </c>
      <c r="G34" s="49">
        <v>12</v>
      </c>
      <c r="H34" s="49">
        <v>8.75</v>
      </c>
      <c r="I34" s="48"/>
    </row>
    <row r="35" spans="1:9" ht="12.75">
      <c r="A35" s="48" t="s">
        <v>36</v>
      </c>
      <c r="B35" s="49">
        <v>35.67</v>
      </c>
      <c r="C35" s="49">
        <v>10.33</v>
      </c>
      <c r="D35" s="49">
        <v>15</v>
      </c>
      <c r="E35" s="49">
        <v>44</v>
      </c>
      <c r="F35" s="49">
        <v>153</v>
      </c>
      <c r="G35" s="49">
        <v>10</v>
      </c>
      <c r="H35" s="49">
        <v>9.06</v>
      </c>
      <c r="I35" s="48"/>
    </row>
    <row r="36" spans="1:9" ht="12.75">
      <c r="A36" s="48" t="s">
        <v>85</v>
      </c>
      <c r="B36" s="48"/>
      <c r="C36" s="48"/>
      <c r="D36" s="48"/>
      <c r="E36" s="48"/>
      <c r="F36" s="48"/>
      <c r="G36" s="48"/>
      <c r="H36" s="48"/>
      <c r="I36" s="48"/>
    </row>
    <row r="37" spans="1:9" ht="12.75">
      <c r="A37" s="48" t="s">
        <v>93</v>
      </c>
      <c r="B37" s="49">
        <v>25.2</v>
      </c>
      <c r="C37" s="49">
        <v>5.75</v>
      </c>
      <c r="D37" s="49">
        <v>30</v>
      </c>
      <c r="E37" s="49">
        <v>34</v>
      </c>
      <c r="F37" s="49">
        <v>117</v>
      </c>
      <c r="G37" s="49">
        <v>6.67</v>
      </c>
      <c r="H37" s="49">
        <v>4.17</v>
      </c>
      <c r="I37" s="48"/>
    </row>
    <row r="38" spans="1:9" ht="12.75">
      <c r="A38" s="48" t="s">
        <v>91</v>
      </c>
      <c r="B38" s="49">
        <v>26.09</v>
      </c>
      <c r="C38" s="49">
        <v>4.02</v>
      </c>
      <c r="D38" s="49">
        <v>23</v>
      </c>
      <c r="E38" s="49">
        <v>35</v>
      </c>
      <c r="F38" s="49">
        <v>122</v>
      </c>
      <c r="G38" s="49">
        <v>11.45</v>
      </c>
      <c r="H38" s="49">
        <v>6.59</v>
      </c>
      <c r="I38" s="48"/>
    </row>
    <row r="39" spans="1:9" ht="12.75">
      <c r="A39" s="48" t="s">
        <v>168</v>
      </c>
      <c r="B39" s="49">
        <v>17.55</v>
      </c>
      <c r="C39" s="49">
        <v>4.55</v>
      </c>
      <c r="D39" s="49">
        <v>11</v>
      </c>
      <c r="E39" s="49">
        <v>31</v>
      </c>
      <c r="F39" s="49">
        <v>66</v>
      </c>
      <c r="G39" s="49">
        <v>13.78</v>
      </c>
      <c r="H39" s="49">
        <v>11.11</v>
      </c>
      <c r="I39" s="48"/>
    </row>
    <row r="40" spans="1:9" ht="12.75">
      <c r="A40" s="48" t="s">
        <v>169</v>
      </c>
      <c r="B40" s="49">
        <v>6.47</v>
      </c>
      <c r="C40" s="49">
        <v>1.17</v>
      </c>
      <c r="D40" s="49">
        <v>15</v>
      </c>
      <c r="E40" s="49">
        <v>18</v>
      </c>
      <c r="F40" s="49">
        <v>52</v>
      </c>
      <c r="G40" s="49">
        <v>5</v>
      </c>
      <c r="H40" s="49">
        <v>2.5</v>
      </c>
      <c r="I40" s="48"/>
    </row>
    <row r="41" spans="1:12" ht="12.75">
      <c r="A41" s="48" t="s">
        <v>180</v>
      </c>
      <c r="B41" s="48"/>
      <c r="C41" s="48"/>
      <c r="D41" s="48"/>
      <c r="E41" s="48"/>
      <c r="F41" s="48"/>
      <c r="G41" s="48"/>
      <c r="H41" s="48"/>
      <c r="I41" s="48"/>
      <c r="L41" t="s">
        <v>221</v>
      </c>
    </row>
    <row r="42" spans="1:13" ht="12.75">
      <c r="A42" s="48" t="s">
        <v>17</v>
      </c>
      <c r="B42" s="49">
        <v>63.55</v>
      </c>
      <c r="C42" s="49">
        <v>37.83</v>
      </c>
      <c r="D42" s="49">
        <v>38</v>
      </c>
      <c r="E42" s="49">
        <v>80</v>
      </c>
      <c r="F42" s="49">
        <v>272</v>
      </c>
      <c r="G42" s="49">
        <v>18.8</v>
      </c>
      <c r="H42" s="49">
        <v>20.94</v>
      </c>
      <c r="I42" s="36">
        <v>2007</v>
      </c>
      <c r="J42" s="36">
        <v>62.78</v>
      </c>
      <c r="K42" s="36">
        <v>36.47</v>
      </c>
      <c r="L42">
        <f>B42-J42</f>
        <v>0.769999999999996</v>
      </c>
      <c r="M42" s="36">
        <v>82</v>
      </c>
    </row>
    <row r="43" spans="1:13" ht="12.75">
      <c r="A43" s="48" t="s">
        <v>18</v>
      </c>
      <c r="B43" s="49">
        <v>48.49</v>
      </c>
      <c r="C43" s="49">
        <v>25.64</v>
      </c>
      <c r="D43" s="49">
        <v>35</v>
      </c>
      <c r="E43" s="49">
        <v>64</v>
      </c>
      <c r="F43" s="49">
        <v>212</v>
      </c>
      <c r="G43" s="49">
        <v>15.5</v>
      </c>
      <c r="H43" s="49">
        <v>18.12</v>
      </c>
      <c r="I43" s="36">
        <v>2007</v>
      </c>
      <c r="J43" s="36">
        <v>49.47</v>
      </c>
      <c r="K43" s="36">
        <v>26.22</v>
      </c>
      <c r="L43">
        <f>B43-J43</f>
        <v>-0.9799999999999969</v>
      </c>
      <c r="M43" s="36">
        <v>68</v>
      </c>
    </row>
    <row r="44" spans="1:13" ht="12.75">
      <c r="A44" s="48" t="s">
        <v>21</v>
      </c>
      <c r="B44" s="49">
        <v>42.6</v>
      </c>
      <c r="C44" s="49">
        <v>18</v>
      </c>
      <c r="D44" s="49">
        <v>35</v>
      </c>
      <c r="E44" s="49">
        <v>64</v>
      </c>
      <c r="F44" s="49">
        <v>200</v>
      </c>
      <c r="G44" s="49">
        <v>24.25</v>
      </c>
      <c r="H44" s="49">
        <v>26.37</v>
      </c>
      <c r="I44" s="36">
        <v>2007</v>
      </c>
      <c r="J44" s="36">
        <v>40.77</v>
      </c>
      <c r="K44" s="36">
        <v>14.53</v>
      </c>
      <c r="L44">
        <f>B44-J44</f>
        <v>1.8299999999999983</v>
      </c>
      <c r="M44" s="36">
        <v>60</v>
      </c>
    </row>
    <row r="45" spans="1:13" ht="12.75">
      <c r="A45" s="48" t="s">
        <v>65</v>
      </c>
      <c r="B45" s="49">
        <v>16.62</v>
      </c>
      <c r="C45" s="49">
        <v>3.46</v>
      </c>
      <c r="D45" s="49">
        <v>26</v>
      </c>
      <c r="E45" s="49">
        <v>27</v>
      </c>
      <c r="F45" s="49">
        <v>84</v>
      </c>
      <c r="G45" s="49">
        <v>13.75</v>
      </c>
      <c r="H45" s="49">
        <v>5.62</v>
      </c>
      <c r="I45" s="36">
        <v>2007</v>
      </c>
      <c r="J45" s="36">
        <v>17.67</v>
      </c>
      <c r="K45" s="36">
        <v>4.03</v>
      </c>
      <c r="L45">
        <f>B45-J45</f>
        <v>-1.0500000000000007</v>
      </c>
      <c r="M45" s="36">
        <v>28</v>
      </c>
    </row>
    <row r="46" spans="1:9" ht="12.75">
      <c r="A46" s="48" t="s">
        <v>66</v>
      </c>
      <c r="B46" s="49">
        <v>31.56</v>
      </c>
      <c r="C46" s="49">
        <v>11.72</v>
      </c>
      <c r="D46" s="49">
        <v>16</v>
      </c>
      <c r="E46" s="49">
        <v>42</v>
      </c>
      <c r="F46" s="49">
        <v>139</v>
      </c>
      <c r="G46" s="49">
        <v>7.25</v>
      </c>
      <c r="H46" s="49">
        <v>6.25</v>
      </c>
      <c r="I46" s="48"/>
    </row>
    <row r="47" spans="1:9" ht="12.75">
      <c r="A47" s="48" t="s">
        <v>172</v>
      </c>
      <c r="B47" s="49">
        <v>15.82</v>
      </c>
      <c r="C47" s="49">
        <v>2.95</v>
      </c>
      <c r="D47" s="49">
        <v>28</v>
      </c>
      <c r="E47" s="49">
        <v>22</v>
      </c>
      <c r="F47" s="49">
        <v>75</v>
      </c>
      <c r="G47" s="49">
        <v>7.44</v>
      </c>
      <c r="H47" s="49">
        <v>6.88</v>
      </c>
      <c r="I47" s="48"/>
    </row>
    <row r="48" spans="1:9" ht="12.75">
      <c r="A48" s="48" t="s">
        <v>177</v>
      </c>
      <c r="B48" s="49">
        <v>48.62</v>
      </c>
      <c r="C48" s="49">
        <v>26.99</v>
      </c>
      <c r="D48" s="49">
        <v>34</v>
      </c>
      <c r="E48" s="49">
        <v>64</v>
      </c>
      <c r="F48" s="49">
        <v>233</v>
      </c>
      <c r="G48" s="49">
        <v>18.45</v>
      </c>
      <c r="H48" s="49">
        <v>20.68</v>
      </c>
      <c r="I48" s="48"/>
    </row>
    <row r="49" spans="1:9" ht="12.75">
      <c r="A49" s="48" t="s">
        <v>184</v>
      </c>
      <c r="B49" s="49">
        <v>21.67</v>
      </c>
      <c r="C49" s="49">
        <v>4.17</v>
      </c>
      <c r="D49" s="49">
        <v>3</v>
      </c>
      <c r="E49" s="49">
        <v>24</v>
      </c>
      <c r="F49" s="49">
        <v>65</v>
      </c>
      <c r="G49" s="49">
        <v>2.34</v>
      </c>
      <c r="H49" s="49">
        <v>3.33</v>
      </c>
      <c r="I49" s="36"/>
    </row>
    <row r="50" spans="1:2" ht="12" customHeight="1">
      <c r="A50" s="36" t="s">
        <v>209</v>
      </c>
      <c r="B50" s="65" t="s">
        <v>208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2" sqref="A2:IV2"/>
    </sheetView>
  </sheetViews>
  <sheetFormatPr defaultColWidth="9.140625" defaultRowHeight="12.75"/>
  <cols>
    <col min="1" max="1" width="18.140625" style="0" customWidth="1"/>
    <col min="2" max="3" width="5.421875" style="0" bestFit="1" customWidth="1"/>
    <col min="4" max="4" width="4.140625" style="0" bestFit="1" customWidth="1"/>
    <col min="5" max="5" width="6.140625" style="0" bestFit="1" customWidth="1"/>
    <col min="6" max="6" width="7.7109375" style="0" bestFit="1" customWidth="1"/>
    <col min="7" max="7" width="7.421875" style="0" bestFit="1" customWidth="1"/>
    <col min="8" max="8" width="7.57421875" style="0" bestFit="1" customWidth="1"/>
    <col min="9" max="9" width="11.421875" style="0" bestFit="1" customWidth="1"/>
  </cols>
  <sheetData>
    <row r="1" spans="1:9" ht="12.75">
      <c r="A1" s="48" t="s">
        <v>181</v>
      </c>
      <c r="B1" s="49">
        <v>33</v>
      </c>
      <c r="C1" s="49">
        <v>12</v>
      </c>
      <c r="D1" s="49">
        <v>9</v>
      </c>
      <c r="E1" s="48"/>
      <c r="F1" s="48"/>
      <c r="G1" s="48"/>
      <c r="H1" s="48"/>
      <c r="I1" s="48"/>
    </row>
    <row r="2" spans="1:9" ht="12.75">
      <c r="A2" s="48" t="s">
        <v>144</v>
      </c>
      <c r="B2" s="49">
        <v>27</v>
      </c>
      <c r="C2" s="49">
        <v>18</v>
      </c>
      <c r="D2" s="49">
        <v>9</v>
      </c>
      <c r="E2" s="48"/>
      <c r="F2" s="48"/>
      <c r="G2" s="48"/>
      <c r="H2" s="48"/>
      <c r="I2" s="48"/>
    </row>
    <row r="3" spans="1:9" ht="25.5">
      <c r="A3" s="48" t="s">
        <v>182</v>
      </c>
      <c r="B3" s="49">
        <v>21</v>
      </c>
      <c r="C3" s="49">
        <v>19</v>
      </c>
      <c r="D3" s="49"/>
      <c r="E3" s="48">
        <v>8</v>
      </c>
      <c r="F3" s="48"/>
      <c r="G3" s="36"/>
      <c r="H3" s="48"/>
      <c r="I3" s="48"/>
    </row>
    <row r="4" spans="1:9" ht="25.5">
      <c r="A4" s="48" t="s">
        <v>183</v>
      </c>
      <c r="B4" s="49">
        <v>23.5</v>
      </c>
      <c r="C4" s="49">
        <v>21.5</v>
      </c>
      <c r="D4" s="49"/>
      <c r="E4" s="48">
        <v>9</v>
      </c>
      <c r="F4" s="48"/>
      <c r="G4" s="48"/>
      <c r="H4" s="48"/>
      <c r="I4" s="48"/>
    </row>
    <row r="5" spans="1:9" ht="12.75">
      <c r="A5" s="48" t="s">
        <v>150</v>
      </c>
      <c r="B5" s="49">
        <v>18</v>
      </c>
      <c r="C5" s="49">
        <v>22</v>
      </c>
      <c r="D5" s="49">
        <v>8</v>
      </c>
      <c r="E5" s="48"/>
      <c r="F5" s="48"/>
      <c r="G5" s="48"/>
      <c r="H5" s="48"/>
      <c r="I5" s="48"/>
    </row>
    <row r="6" spans="1:9" ht="12.75">
      <c r="A6" s="48" t="s">
        <v>147</v>
      </c>
      <c r="B6" s="49">
        <v>15.5</v>
      </c>
      <c r="C6" s="49">
        <v>24.5</v>
      </c>
      <c r="D6" s="49">
        <v>8</v>
      </c>
      <c r="E6" s="48"/>
      <c r="F6" s="48"/>
      <c r="G6" s="48"/>
      <c r="H6" s="48"/>
      <c r="I6" s="48"/>
    </row>
    <row r="7" spans="1:9" ht="11.25" customHeight="1">
      <c r="A7" s="48" t="s">
        <v>148</v>
      </c>
      <c r="B7" s="49">
        <v>12</v>
      </c>
      <c r="C7" s="49">
        <v>33</v>
      </c>
      <c r="D7" s="49">
        <v>9</v>
      </c>
      <c r="E7" s="48"/>
      <c r="F7" s="48"/>
      <c r="G7" s="48"/>
      <c r="H7" s="48"/>
      <c r="I7" s="48"/>
    </row>
    <row r="8" spans="1:9" ht="12.75">
      <c r="A8" s="48" t="s">
        <v>159</v>
      </c>
      <c r="B8" s="48" t="s">
        <v>152</v>
      </c>
      <c r="C8" s="48" t="s">
        <v>153</v>
      </c>
      <c r="D8" s="48" t="s">
        <v>154</v>
      </c>
      <c r="E8" s="48" t="s">
        <v>155</v>
      </c>
      <c r="F8" s="48" t="s">
        <v>156</v>
      </c>
      <c r="G8" s="48" t="s">
        <v>202</v>
      </c>
      <c r="H8" s="48" t="s">
        <v>158</v>
      </c>
      <c r="I8" s="48"/>
    </row>
    <row r="9" spans="1:9" ht="12.75">
      <c r="A9" s="48" t="s">
        <v>14</v>
      </c>
      <c r="B9" s="49">
        <v>64.69</v>
      </c>
      <c r="C9" s="49">
        <v>42.86</v>
      </c>
      <c r="D9" s="49">
        <v>35</v>
      </c>
      <c r="E9" s="49">
        <v>82</v>
      </c>
      <c r="F9" s="49">
        <v>272</v>
      </c>
      <c r="G9" s="49">
        <v>17.52</v>
      </c>
      <c r="H9" s="49">
        <v>17.07</v>
      </c>
      <c r="I9" s="48"/>
    </row>
    <row r="10" spans="1:9" ht="12.75">
      <c r="A10" s="48" t="s">
        <v>13</v>
      </c>
      <c r="B10" s="49">
        <v>70.7</v>
      </c>
      <c r="C10" s="49">
        <v>44.13</v>
      </c>
      <c r="D10" s="49">
        <v>20</v>
      </c>
      <c r="E10" s="49">
        <v>83</v>
      </c>
      <c r="F10" s="49">
        <v>305</v>
      </c>
      <c r="G10" s="49">
        <v>12.58</v>
      </c>
      <c r="H10" s="49">
        <v>10.42</v>
      </c>
      <c r="I10" s="48"/>
    </row>
    <row r="11" spans="1:9" ht="12.75">
      <c r="A11" s="48" t="s">
        <v>160</v>
      </c>
      <c r="B11" s="49">
        <v>40.26</v>
      </c>
      <c r="C11" s="49">
        <v>19.19</v>
      </c>
      <c r="D11" s="49">
        <v>34</v>
      </c>
      <c r="E11" s="49">
        <v>55</v>
      </c>
      <c r="F11" s="49">
        <v>190</v>
      </c>
      <c r="G11" s="49">
        <v>7.5</v>
      </c>
      <c r="H11" s="49">
        <v>8.67</v>
      </c>
      <c r="I11" s="48"/>
    </row>
    <row r="12" spans="1:9" ht="12.75">
      <c r="A12" s="48" t="s">
        <v>15</v>
      </c>
      <c r="B12" s="49">
        <v>28.56</v>
      </c>
      <c r="C12" s="49">
        <v>6.25</v>
      </c>
      <c r="D12" s="49">
        <v>16</v>
      </c>
      <c r="E12" s="49">
        <v>36</v>
      </c>
      <c r="F12" s="49">
        <v>123</v>
      </c>
      <c r="G12" s="49">
        <v>8</v>
      </c>
      <c r="H12" s="49">
        <v>5</v>
      </c>
      <c r="I12" s="48"/>
    </row>
    <row r="13" spans="1:9" ht="9.75" customHeight="1">
      <c r="A13" s="48" t="s">
        <v>161</v>
      </c>
      <c r="B13" s="48"/>
      <c r="C13" s="48"/>
      <c r="D13" s="48"/>
      <c r="E13" s="48"/>
      <c r="F13" s="48"/>
      <c r="G13" s="48"/>
      <c r="H13" s="48"/>
      <c r="I13" s="48"/>
    </row>
    <row r="14" spans="1:9" ht="12.75">
      <c r="A14" s="48" t="s">
        <v>45</v>
      </c>
      <c r="B14" s="49">
        <v>41.94</v>
      </c>
      <c r="C14" s="49">
        <v>16.95</v>
      </c>
      <c r="D14" s="49">
        <v>32</v>
      </c>
      <c r="E14" s="49">
        <v>59</v>
      </c>
      <c r="F14" s="49">
        <v>189</v>
      </c>
      <c r="G14" s="49">
        <v>15.83</v>
      </c>
      <c r="H14" s="49">
        <v>15.21</v>
      </c>
      <c r="I14" s="48"/>
    </row>
    <row r="15" spans="1:9" ht="12.75">
      <c r="A15" s="48" t="s">
        <v>47</v>
      </c>
      <c r="B15" s="49">
        <v>63.28</v>
      </c>
      <c r="C15" s="49">
        <v>37.5</v>
      </c>
      <c r="D15" s="49">
        <v>36</v>
      </c>
      <c r="E15" s="49">
        <v>80</v>
      </c>
      <c r="F15" s="49">
        <v>287</v>
      </c>
      <c r="G15" s="49">
        <v>19.12</v>
      </c>
      <c r="H15" s="49">
        <v>19.27</v>
      </c>
      <c r="I15" s="48"/>
    </row>
    <row r="16" spans="1:9" ht="12.75">
      <c r="A16" s="48" t="s">
        <v>88</v>
      </c>
      <c r="B16" s="49">
        <v>72.47</v>
      </c>
      <c r="C16" s="49">
        <v>45.86</v>
      </c>
      <c r="D16" s="49">
        <v>32</v>
      </c>
      <c r="E16" s="49">
        <v>86</v>
      </c>
      <c r="F16" s="49">
        <v>313</v>
      </c>
      <c r="G16" s="49">
        <v>16.37</v>
      </c>
      <c r="H16" s="49">
        <v>21.72</v>
      </c>
      <c r="I16" s="48"/>
    </row>
    <row r="17" spans="1:9" ht="12.75">
      <c r="A17" s="48" t="s">
        <v>89</v>
      </c>
      <c r="B17" s="49">
        <v>38.19</v>
      </c>
      <c r="C17" s="49">
        <v>13.19</v>
      </c>
      <c r="D17" s="49">
        <v>32</v>
      </c>
      <c r="E17" s="49">
        <v>56</v>
      </c>
      <c r="F17" s="49">
        <v>181</v>
      </c>
      <c r="G17" s="49">
        <v>18.82</v>
      </c>
      <c r="H17" s="49">
        <v>17.14</v>
      </c>
      <c r="I17" s="48"/>
    </row>
    <row r="18" spans="1:9" ht="12.75">
      <c r="A18" s="48" t="s">
        <v>0</v>
      </c>
      <c r="B18" s="49">
        <v>36.63</v>
      </c>
      <c r="C18" s="49">
        <v>16.56</v>
      </c>
      <c r="D18" s="49">
        <v>16</v>
      </c>
      <c r="E18" s="49">
        <v>53</v>
      </c>
      <c r="F18" s="49">
        <v>163</v>
      </c>
      <c r="G18" s="49">
        <v>17</v>
      </c>
      <c r="H18" s="49">
        <v>15</v>
      </c>
      <c r="I18" s="48"/>
    </row>
    <row r="19" spans="1:9" ht="9.75" customHeight="1">
      <c r="A19" s="48" t="s">
        <v>162</v>
      </c>
      <c r="B19" s="48"/>
      <c r="C19" s="48"/>
      <c r="D19" s="48"/>
      <c r="E19" s="48"/>
      <c r="F19" s="48"/>
      <c r="G19" s="48"/>
      <c r="H19" s="48"/>
      <c r="I19" s="48"/>
    </row>
    <row r="20" spans="1:9" ht="12.75">
      <c r="A20" s="48" t="s">
        <v>40</v>
      </c>
      <c r="B20" s="49">
        <v>42.86</v>
      </c>
      <c r="C20" s="49">
        <v>18.36</v>
      </c>
      <c r="D20" s="49">
        <v>36</v>
      </c>
      <c r="E20" s="49">
        <v>70</v>
      </c>
      <c r="F20" s="49">
        <v>196</v>
      </c>
      <c r="G20" s="49">
        <v>27.75</v>
      </c>
      <c r="H20" s="49">
        <v>27.12</v>
      </c>
      <c r="I20" s="48"/>
    </row>
    <row r="21" spans="1:9" ht="12.75">
      <c r="A21" s="48" t="s">
        <v>164</v>
      </c>
      <c r="B21" s="49">
        <v>65.25</v>
      </c>
      <c r="C21" s="49">
        <v>39.34</v>
      </c>
      <c r="D21" s="49">
        <v>36</v>
      </c>
      <c r="E21" s="49">
        <v>82</v>
      </c>
      <c r="F21" s="49">
        <v>300</v>
      </c>
      <c r="G21" s="49">
        <v>19.33</v>
      </c>
      <c r="H21" s="49">
        <v>20.21</v>
      </c>
      <c r="I21" s="48"/>
    </row>
    <row r="22" spans="1:9" ht="12.75">
      <c r="A22" s="48" t="s">
        <v>43</v>
      </c>
      <c r="B22" s="49">
        <v>45.59</v>
      </c>
      <c r="C22" s="49">
        <v>20.55</v>
      </c>
      <c r="D22" s="49">
        <v>32</v>
      </c>
      <c r="E22" s="49">
        <v>60</v>
      </c>
      <c r="F22" s="49">
        <v>209</v>
      </c>
      <c r="G22" s="49">
        <v>15.95</v>
      </c>
      <c r="H22" s="49">
        <v>17.5</v>
      </c>
      <c r="I22" s="48"/>
    </row>
    <row r="23" spans="1:9" ht="12.75">
      <c r="A23" s="48" t="s">
        <v>42</v>
      </c>
      <c r="B23" s="49">
        <v>53.69</v>
      </c>
      <c r="C23" s="49">
        <v>26.51</v>
      </c>
      <c r="D23" s="49">
        <v>36</v>
      </c>
      <c r="E23" s="49">
        <v>73</v>
      </c>
      <c r="F23" s="49">
        <v>230</v>
      </c>
      <c r="G23" s="49">
        <v>20.2</v>
      </c>
      <c r="H23" s="49">
        <v>20.62</v>
      </c>
      <c r="I23" s="48"/>
    </row>
    <row r="24" spans="1:9" ht="9.75" customHeight="1">
      <c r="A24" s="48" t="s">
        <v>165</v>
      </c>
      <c r="B24" s="48"/>
      <c r="C24" s="48"/>
      <c r="D24" s="48"/>
      <c r="E24" s="48"/>
      <c r="F24" s="48"/>
      <c r="G24" s="48"/>
      <c r="H24" s="48"/>
      <c r="I24" s="48"/>
    </row>
    <row r="25" spans="1:9" ht="12.75">
      <c r="A25" s="48" t="s">
        <v>10</v>
      </c>
      <c r="B25" s="49">
        <v>49.23</v>
      </c>
      <c r="C25" s="49">
        <v>19.92</v>
      </c>
      <c r="D25" s="49">
        <v>31</v>
      </c>
      <c r="E25" s="49">
        <v>64</v>
      </c>
      <c r="F25" s="49">
        <v>208</v>
      </c>
      <c r="G25" s="49">
        <v>14.75</v>
      </c>
      <c r="H25" s="49">
        <v>12.5</v>
      </c>
      <c r="I25" s="48"/>
    </row>
    <row r="26" spans="1:9" ht="12.75">
      <c r="A26" s="48" t="s">
        <v>12</v>
      </c>
      <c r="B26" s="49">
        <v>39.84</v>
      </c>
      <c r="C26" s="49">
        <v>18.55</v>
      </c>
      <c r="D26" s="49">
        <v>31</v>
      </c>
      <c r="E26" s="49">
        <v>56</v>
      </c>
      <c r="F26" s="49">
        <v>190</v>
      </c>
      <c r="G26" s="49">
        <v>18.5</v>
      </c>
      <c r="H26" s="49">
        <v>13.12</v>
      </c>
      <c r="I26" s="48"/>
    </row>
    <row r="27" spans="1:9" ht="12.75">
      <c r="A27" s="48" t="s">
        <v>87</v>
      </c>
      <c r="B27" s="49">
        <v>49.77</v>
      </c>
      <c r="C27" s="49">
        <v>23.39</v>
      </c>
      <c r="D27" s="49">
        <v>31</v>
      </c>
      <c r="E27" s="49">
        <v>61</v>
      </c>
      <c r="F27" s="49">
        <v>220</v>
      </c>
      <c r="G27" s="49">
        <v>13.44</v>
      </c>
      <c r="H27" s="49">
        <v>14.37</v>
      </c>
      <c r="I27" s="48"/>
    </row>
    <row r="28" spans="1:9" ht="12.75">
      <c r="A28" s="48" t="s">
        <v>126</v>
      </c>
      <c r="B28" s="49">
        <v>35.04</v>
      </c>
      <c r="C28" s="49">
        <v>11.3</v>
      </c>
      <c r="D28" s="49">
        <v>27</v>
      </c>
      <c r="E28" s="49">
        <v>55</v>
      </c>
      <c r="F28" s="49">
        <v>180</v>
      </c>
      <c r="G28" s="49">
        <v>21.57</v>
      </c>
      <c r="H28" s="49">
        <v>19.06</v>
      </c>
      <c r="I28" s="48"/>
    </row>
    <row r="29" spans="1:9" ht="12.75">
      <c r="A29" s="48" t="s">
        <v>117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8"/>
    </row>
    <row r="30" spans="1:9" ht="9.75" customHeight="1">
      <c r="A30" s="48" t="s">
        <v>166</v>
      </c>
      <c r="B30" s="48"/>
      <c r="C30" s="48"/>
      <c r="D30" s="48"/>
      <c r="E30" s="48"/>
      <c r="F30" s="48"/>
      <c r="G30" s="48"/>
      <c r="H30" s="48"/>
      <c r="I30" s="48"/>
    </row>
    <row r="31" spans="1:9" ht="12.75">
      <c r="A31" s="48" t="s">
        <v>38</v>
      </c>
      <c r="B31" s="49">
        <v>33.14</v>
      </c>
      <c r="C31" s="49">
        <v>10.69</v>
      </c>
      <c r="D31" s="49">
        <v>29</v>
      </c>
      <c r="E31" s="49">
        <v>44</v>
      </c>
      <c r="F31" s="49">
        <v>151</v>
      </c>
      <c r="G31" s="49">
        <v>11.5</v>
      </c>
      <c r="H31" s="49">
        <v>8.12</v>
      </c>
      <c r="I31" s="48"/>
    </row>
    <row r="32" spans="1:9" ht="12.75">
      <c r="A32" s="48" t="s">
        <v>37</v>
      </c>
      <c r="B32" s="49">
        <v>26.29</v>
      </c>
      <c r="C32" s="49">
        <v>5.83</v>
      </c>
      <c r="D32" s="49">
        <v>24</v>
      </c>
      <c r="E32" s="49">
        <v>36</v>
      </c>
      <c r="F32" s="49">
        <v>129</v>
      </c>
      <c r="G32" s="49">
        <v>3.75</v>
      </c>
      <c r="H32" s="49">
        <v>4.37</v>
      </c>
      <c r="I32" s="48"/>
    </row>
    <row r="33" spans="1:9" ht="12.75">
      <c r="A33" s="48" t="s">
        <v>167</v>
      </c>
      <c r="B33" s="49">
        <v>21.41</v>
      </c>
      <c r="C33" s="49">
        <v>3.98</v>
      </c>
      <c r="D33" s="49">
        <v>22</v>
      </c>
      <c r="E33" s="49">
        <v>30</v>
      </c>
      <c r="F33" s="49">
        <v>100</v>
      </c>
      <c r="G33" s="49">
        <v>12.12</v>
      </c>
      <c r="H33" s="49">
        <v>2.5</v>
      </c>
      <c r="I33" s="48"/>
    </row>
    <row r="34" spans="1:9" ht="12.75">
      <c r="A34" s="48" t="s">
        <v>35</v>
      </c>
      <c r="B34" s="49">
        <v>33.72</v>
      </c>
      <c r="C34" s="49">
        <v>12.16</v>
      </c>
      <c r="D34" s="49">
        <v>29</v>
      </c>
      <c r="E34" s="49">
        <v>45</v>
      </c>
      <c r="F34" s="49">
        <v>153</v>
      </c>
      <c r="G34" s="49">
        <v>12</v>
      </c>
      <c r="H34" s="49">
        <v>8.75</v>
      </c>
      <c r="I34" s="48"/>
    </row>
    <row r="35" spans="1:9" ht="12.75">
      <c r="A35" s="48" t="s">
        <v>36</v>
      </c>
      <c r="B35" s="49">
        <v>35.67</v>
      </c>
      <c r="C35" s="49">
        <v>10.33</v>
      </c>
      <c r="D35" s="49">
        <v>15</v>
      </c>
      <c r="E35" s="49">
        <v>44</v>
      </c>
      <c r="F35" s="49">
        <v>153</v>
      </c>
      <c r="G35" s="49">
        <v>10</v>
      </c>
      <c r="H35" s="49">
        <v>9.06</v>
      </c>
      <c r="I35" s="48"/>
    </row>
    <row r="36" spans="1:9" ht="9.75" customHeight="1">
      <c r="A36" s="48" t="s">
        <v>85</v>
      </c>
      <c r="B36" s="48"/>
      <c r="C36" s="48"/>
      <c r="D36" s="48"/>
      <c r="E36" s="48"/>
      <c r="F36" s="48"/>
      <c r="G36" s="48"/>
      <c r="H36" s="48"/>
      <c r="I36" s="48"/>
    </row>
    <row r="37" spans="1:9" ht="12.75">
      <c r="A37" s="48" t="s">
        <v>93</v>
      </c>
      <c r="B37" s="49">
        <v>25.12</v>
      </c>
      <c r="C37" s="49">
        <v>5.96</v>
      </c>
      <c r="D37" s="49">
        <v>26</v>
      </c>
      <c r="E37" s="49">
        <v>34</v>
      </c>
      <c r="F37" s="49">
        <v>117</v>
      </c>
      <c r="G37" s="49">
        <v>6.67</v>
      </c>
      <c r="H37" s="49">
        <v>4.17</v>
      </c>
      <c r="I37" s="48"/>
    </row>
    <row r="38" spans="1:9" ht="12.75">
      <c r="A38" s="48" t="s">
        <v>91</v>
      </c>
      <c r="B38" s="49">
        <v>25.47</v>
      </c>
      <c r="C38" s="49">
        <v>3.82</v>
      </c>
      <c r="D38" s="49">
        <v>19</v>
      </c>
      <c r="E38" s="49">
        <v>35</v>
      </c>
      <c r="F38" s="49">
        <v>122</v>
      </c>
      <c r="G38" s="49">
        <v>11.45</v>
      </c>
      <c r="H38" s="49">
        <v>6.59</v>
      </c>
      <c r="I38" s="48"/>
    </row>
    <row r="39" spans="1:9" ht="12.75">
      <c r="A39" s="48" t="s">
        <v>168</v>
      </c>
      <c r="B39" s="49">
        <v>17.55</v>
      </c>
      <c r="C39" s="49">
        <v>4.55</v>
      </c>
      <c r="D39" s="49">
        <v>11</v>
      </c>
      <c r="E39" s="49">
        <v>31</v>
      </c>
      <c r="F39" s="49">
        <v>66</v>
      </c>
      <c r="G39" s="49">
        <v>13.78</v>
      </c>
      <c r="H39" s="49">
        <v>11.11</v>
      </c>
      <c r="I39" s="48"/>
    </row>
    <row r="40" spans="1:9" ht="12.75">
      <c r="A40" s="48" t="s">
        <v>169</v>
      </c>
      <c r="B40" s="49">
        <v>7.27</v>
      </c>
      <c r="C40" s="49">
        <v>1.36</v>
      </c>
      <c r="D40" s="49">
        <v>11</v>
      </c>
      <c r="E40" s="49">
        <v>18</v>
      </c>
      <c r="F40" s="49">
        <v>52</v>
      </c>
      <c r="G40" s="49">
        <v>5</v>
      </c>
      <c r="H40" s="49">
        <v>2.5</v>
      </c>
      <c r="I40" s="48"/>
    </row>
    <row r="41" spans="1:9" ht="12.75">
      <c r="A41" s="48" t="s">
        <v>170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8"/>
    </row>
    <row r="42" spans="1:9" ht="9.75" customHeight="1">
      <c r="A42" s="48" t="s">
        <v>180</v>
      </c>
      <c r="B42" s="48"/>
      <c r="C42" s="48"/>
      <c r="D42" s="48"/>
      <c r="E42" s="48"/>
      <c r="F42" s="48"/>
      <c r="G42" s="48"/>
      <c r="H42" s="48"/>
      <c r="I42" s="48"/>
    </row>
    <row r="43" spans="1:11" ht="12.75">
      <c r="A43" s="48" t="s">
        <v>17</v>
      </c>
      <c r="B43" s="49">
        <v>63.29</v>
      </c>
      <c r="C43" s="49">
        <v>37.5</v>
      </c>
      <c r="D43" s="49">
        <v>35</v>
      </c>
      <c r="E43" s="49">
        <v>80</v>
      </c>
      <c r="F43" s="49">
        <v>272</v>
      </c>
      <c r="G43" s="49">
        <v>18.8</v>
      </c>
      <c r="H43" s="49">
        <v>20.94</v>
      </c>
      <c r="I43" s="48">
        <f>(D43*40)</f>
        <v>1400</v>
      </c>
      <c r="J43" s="48">
        <f>(I43*(C43/100))</f>
        <v>525</v>
      </c>
      <c r="K43">
        <f>(J43/I43)</f>
        <v>0.375</v>
      </c>
    </row>
    <row r="44" spans="1:11" ht="12.75">
      <c r="A44" s="48" t="s">
        <v>18</v>
      </c>
      <c r="B44" s="49">
        <v>48.49</v>
      </c>
      <c r="C44" s="49">
        <v>25.64</v>
      </c>
      <c r="D44" s="49">
        <v>35</v>
      </c>
      <c r="E44" s="49">
        <v>64</v>
      </c>
      <c r="F44" s="49">
        <v>212</v>
      </c>
      <c r="G44" s="49">
        <v>15.5</v>
      </c>
      <c r="H44" s="49">
        <v>18.12</v>
      </c>
      <c r="I44" s="48">
        <v>1520</v>
      </c>
      <c r="J44" s="49">
        <v>575</v>
      </c>
      <c r="K44">
        <f>(J44/I44)</f>
        <v>0.3782894736842105</v>
      </c>
    </row>
    <row r="45" spans="1:9" ht="12.75">
      <c r="A45" s="48" t="s">
        <v>21</v>
      </c>
      <c r="B45" s="49">
        <v>42.6</v>
      </c>
      <c r="C45" s="49">
        <v>18</v>
      </c>
      <c r="D45" s="49">
        <v>35</v>
      </c>
      <c r="E45" s="49">
        <v>64</v>
      </c>
      <c r="F45" s="49">
        <v>200</v>
      </c>
      <c r="G45" s="49">
        <v>24.25</v>
      </c>
      <c r="H45" s="49">
        <v>26.37</v>
      </c>
      <c r="I45" s="48"/>
    </row>
    <row r="46" spans="1:9" ht="12.75">
      <c r="A46" s="48" t="s">
        <v>65</v>
      </c>
      <c r="B46" s="49">
        <v>17.13</v>
      </c>
      <c r="C46" s="49">
        <v>3.8</v>
      </c>
      <c r="D46" s="49">
        <v>23</v>
      </c>
      <c r="E46" s="49">
        <v>27</v>
      </c>
      <c r="F46" s="49">
        <v>84</v>
      </c>
      <c r="G46" s="49">
        <v>13.75</v>
      </c>
      <c r="H46" s="49">
        <v>5.62</v>
      </c>
      <c r="I46" s="48"/>
    </row>
    <row r="47" spans="1:9" ht="12.75">
      <c r="A47" s="48" t="s">
        <v>66</v>
      </c>
      <c r="B47" s="49">
        <v>31.56</v>
      </c>
      <c r="C47" s="49">
        <v>11.72</v>
      </c>
      <c r="D47" s="49">
        <v>16</v>
      </c>
      <c r="E47" s="49">
        <v>42</v>
      </c>
      <c r="F47" s="49">
        <v>139</v>
      </c>
      <c r="G47" s="49">
        <v>7.25</v>
      </c>
      <c r="H47" s="49">
        <v>6.25</v>
      </c>
      <c r="I47" s="48"/>
    </row>
    <row r="48" spans="1:9" ht="12.75">
      <c r="A48" s="48" t="s">
        <v>172</v>
      </c>
      <c r="B48" s="49">
        <v>15.42</v>
      </c>
      <c r="C48" s="49">
        <v>3.02</v>
      </c>
      <c r="D48" s="49">
        <v>24</v>
      </c>
      <c r="E48" s="49">
        <v>22</v>
      </c>
      <c r="F48" s="49">
        <v>75</v>
      </c>
      <c r="G48" s="49">
        <v>7.44</v>
      </c>
      <c r="H48" s="49">
        <v>6.88</v>
      </c>
      <c r="I48" s="48"/>
    </row>
    <row r="49" spans="1:9" ht="12.75">
      <c r="A49" s="48" t="s">
        <v>177</v>
      </c>
      <c r="B49" s="49">
        <v>49.35</v>
      </c>
      <c r="C49" s="49">
        <v>27.31</v>
      </c>
      <c r="D49" s="49">
        <v>26</v>
      </c>
      <c r="E49" s="49">
        <v>64</v>
      </c>
      <c r="F49" s="49">
        <v>233</v>
      </c>
      <c r="G49" s="49">
        <v>18.45</v>
      </c>
      <c r="H49" s="49">
        <v>20.68</v>
      </c>
      <c r="I49" s="48"/>
    </row>
    <row r="50" spans="1:9" ht="12.75">
      <c r="A50" s="48" t="s">
        <v>184</v>
      </c>
      <c r="B50" s="49">
        <v>21.67</v>
      </c>
      <c r="C50" s="49">
        <v>4.17</v>
      </c>
      <c r="D50" s="49">
        <v>3</v>
      </c>
      <c r="E50" s="49">
        <v>24</v>
      </c>
      <c r="F50" s="49">
        <v>65</v>
      </c>
      <c r="G50" s="49">
        <v>2.34</v>
      </c>
      <c r="H50" s="49">
        <v>3.33</v>
      </c>
      <c r="I50" s="36"/>
    </row>
    <row r="51" spans="1:8" ht="38.25">
      <c r="A51" s="36" t="s">
        <v>196</v>
      </c>
      <c r="B51" s="36">
        <v>27</v>
      </c>
      <c r="C51" t="s">
        <v>197</v>
      </c>
      <c r="D51" t="s">
        <v>198</v>
      </c>
      <c r="E51" t="s">
        <v>199</v>
      </c>
      <c r="F51" t="s">
        <v>200</v>
      </c>
      <c r="G51" t="s">
        <v>201</v>
      </c>
      <c r="H51">
        <v>6.25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9" sqref="A9:C51"/>
    </sheetView>
  </sheetViews>
  <sheetFormatPr defaultColWidth="9.140625" defaultRowHeight="12.75"/>
  <cols>
    <col min="1" max="1" width="25.7109375" style="0" bestFit="1" customWidth="1"/>
    <col min="2" max="3" width="5.421875" style="0" bestFit="1" customWidth="1"/>
    <col min="4" max="4" width="4.140625" style="0" bestFit="1" customWidth="1"/>
    <col min="5" max="5" width="6.140625" style="0" bestFit="1" customWidth="1"/>
    <col min="6" max="6" width="7.7109375" style="0" bestFit="1" customWidth="1"/>
    <col min="7" max="7" width="9.7109375" style="0" bestFit="1" customWidth="1"/>
    <col min="8" max="8" width="7.57421875" style="0" bestFit="1" customWidth="1"/>
    <col min="9" max="16384" width="36.00390625" style="0" customWidth="1"/>
  </cols>
  <sheetData>
    <row r="1" spans="1:9" ht="12.75">
      <c r="A1" s="48" t="s">
        <v>181</v>
      </c>
      <c r="B1" s="49">
        <v>29</v>
      </c>
      <c r="C1" s="49">
        <v>11</v>
      </c>
      <c r="D1" s="49">
        <v>8</v>
      </c>
      <c r="E1" s="48"/>
      <c r="F1" s="48"/>
      <c r="G1" s="51">
        <v>39643</v>
      </c>
      <c r="H1" s="48"/>
      <c r="I1" s="48"/>
    </row>
    <row r="2" spans="1:9" ht="12.75">
      <c r="A2" s="48" t="s">
        <v>144</v>
      </c>
      <c r="B2" s="49">
        <v>25</v>
      </c>
      <c r="C2" s="49">
        <v>15</v>
      </c>
      <c r="D2" s="49">
        <v>8</v>
      </c>
      <c r="E2" s="48"/>
      <c r="F2" s="48"/>
      <c r="G2" s="48"/>
      <c r="H2" s="48"/>
      <c r="I2" s="48"/>
    </row>
    <row r="3" spans="1:9" ht="12.75">
      <c r="A3" s="48" t="s">
        <v>182</v>
      </c>
      <c r="B3" s="49">
        <v>21</v>
      </c>
      <c r="C3" s="49">
        <v>19</v>
      </c>
      <c r="D3" s="49">
        <v>8</v>
      </c>
      <c r="E3" s="48"/>
      <c r="F3" s="48"/>
      <c r="G3" s="36"/>
      <c r="H3" s="48"/>
      <c r="I3" s="48"/>
    </row>
    <row r="4" spans="1:9" ht="12.75">
      <c r="A4" s="48" t="s">
        <v>183</v>
      </c>
      <c r="B4" s="49">
        <v>20.5</v>
      </c>
      <c r="C4" s="49">
        <v>19.5</v>
      </c>
      <c r="D4" s="49">
        <v>8</v>
      </c>
      <c r="E4" s="48"/>
      <c r="F4" s="48"/>
      <c r="G4" s="48"/>
      <c r="H4" s="48"/>
      <c r="I4" s="48"/>
    </row>
    <row r="5" spans="1:9" ht="12.75">
      <c r="A5" s="48" t="s">
        <v>150</v>
      </c>
      <c r="B5" s="49">
        <v>15</v>
      </c>
      <c r="C5" s="49">
        <v>20</v>
      </c>
      <c r="D5" s="49">
        <v>7</v>
      </c>
      <c r="E5" s="48"/>
      <c r="F5" s="48"/>
      <c r="G5" s="48"/>
      <c r="H5" s="48"/>
      <c r="I5" s="48"/>
    </row>
    <row r="6" spans="1:9" ht="12.75">
      <c r="A6" s="48" t="s">
        <v>147</v>
      </c>
      <c r="B6" s="49">
        <v>13.5</v>
      </c>
      <c r="C6" s="49">
        <v>21.5</v>
      </c>
      <c r="D6" s="49">
        <v>7</v>
      </c>
      <c r="E6" s="48"/>
      <c r="F6" s="48"/>
      <c r="G6" s="48"/>
      <c r="H6" s="48"/>
      <c r="I6" s="48"/>
    </row>
    <row r="7" spans="1:9" ht="12.75">
      <c r="A7" s="48" t="s">
        <v>148</v>
      </c>
      <c r="B7" s="49">
        <v>11</v>
      </c>
      <c r="C7" s="49">
        <v>29</v>
      </c>
      <c r="D7" s="49">
        <v>8</v>
      </c>
      <c r="E7" s="48"/>
      <c r="F7" s="48"/>
      <c r="G7" s="48"/>
      <c r="H7" s="48"/>
      <c r="I7" s="48"/>
    </row>
    <row r="8" spans="1:9" ht="8.25" customHeight="1">
      <c r="A8" s="48" t="s">
        <v>159</v>
      </c>
      <c r="B8" s="48" t="s">
        <v>152</v>
      </c>
      <c r="C8" s="48" t="s">
        <v>153</v>
      </c>
      <c r="D8" s="48" t="s">
        <v>154</v>
      </c>
      <c r="E8" s="48" t="s">
        <v>155</v>
      </c>
      <c r="F8" s="48" t="s">
        <v>156</v>
      </c>
      <c r="G8" s="48" t="s">
        <v>157</v>
      </c>
      <c r="H8" s="48" t="s">
        <v>158</v>
      </c>
      <c r="I8" s="48"/>
    </row>
    <row r="9" spans="1:9" ht="12.75">
      <c r="A9" s="48" t="s">
        <v>14</v>
      </c>
      <c r="B9" s="49">
        <v>64.84</v>
      </c>
      <c r="C9" s="49">
        <v>43.23</v>
      </c>
      <c r="D9" s="49">
        <v>31</v>
      </c>
      <c r="E9" s="49">
        <v>82</v>
      </c>
      <c r="F9" s="49">
        <v>272</v>
      </c>
      <c r="G9" s="49">
        <v>17.52</v>
      </c>
      <c r="H9" s="49">
        <v>17.07</v>
      </c>
      <c r="I9" s="48"/>
    </row>
    <row r="10" spans="1:9" ht="12.75">
      <c r="A10" s="48" t="s">
        <v>13</v>
      </c>
      <c r="B10" s="49">
        <v>70.7</v>
      </c>
      <c r="C10" s="49">
        <v>44.13</v>
      </c>
      <c r="D10" s="49">
        <v>20</v>
      </c>
      <c r="E10" s="49">
        <v>83</v>
      </c>
      <c r="F10" s="49">
        <v>305</v>
      </c>
      <c r="G10" s="49">
        <v>12.58</v>
      </c>
      <c r="H10" s="49">
        <v>10.42</v>
      </c>
      <c r="I10" s="48"/>
    </row>
    <row r="11" spans="1:9" ht="12.75">
      <c r="A11" s="48" t="s">
        <v>160</v>
      </c>
      <c r="B11" s="49">
        <v>40.83</v>
      </c>
      <c r="C11" s="49">
        <v>19.92</v>
      </c>
      <c r="D11" s="49">
        <v>30</v>
      </c>
      <c r="E11" s="49">
        <v>55</v>
      </c>
      <c r="F11" s="49">
        <v>190</v>
      </c>
      <c r="G11" s="49">
        <v>7.5</v>
      </c>
      <c r="H11" s="49">
        <v>8.67</v>
      </c>
      <c r="I11" s="48"/>
    </row>
    <row r="12" spans="1:9" ht="12.75">
      <c r="A12" s="48" t="s">
        <v>15</v>
      </c>
      <c r="B12" s="49">
        <v>28.92</v>
      </c>
      <c r="C12" s="49">
        <v>7.71</v>
      </c>
      <c r="D12" s="49">
        <v>12</v>
      </c>
      <c r="E12" s="49">
        <v>36</v>
      </c>
      <c r="F12" s="49">
        <v>123</v>
      </c>
      <c r="G12" s="49">
        <v>8</v>
      </c>
      <c r="H12" s="49">
        <v>5</v>
      </c>
      <c r="I12" s="48"/>
    </row>
    <row r="13" spans="1:9" ht="8.25" customHeight="1">
      <c r="A13" s="48" t="s">
        <v>161</v>
      </c>
      <c r="B13" s="48"/>
      <c r="C13" s="48"/>
      <c r="D13" s="48"/>
      <c r="E13" s="48"/>
      <c r="F13" s="48"/>
      <c r="G13" s="48"/>
      <c r="H13" s="48"/>
      <c r="I13" s="48"/>
    </row>
    <row r="14" spans="1:9" ht="12.75">
      <c r="A14" s="48" t="s">
        <v>45</v>
      </c>
      <c r="B14" s="49">
        <v>42.93</v>
      </c>
      <c r="C14" s="49">
        <v>17.86</v>
      </c>
      <c r="D14" s="49">
        <v>28</v>
      </c>
      <c r="E14" s="49">
        <v>59</v>
      </c>
      <c r="F14" s="49">
        <v>189</v>
      </c>
      <c r="G14" s="49">
        <v>15.83</v>
      </c>
      <c r="H14" s="49">
        <v>15.21</v>
      </c>
      <c r="I14" s="48"/>
    </row>
    <row r="15" spans="1:9" ht="12.75">
      <c r="A15" s="48" t="s">
        <v>47</v>
      </c>
      <c r="B15" s="49">
        <v>63.56</v>
      </c>
      <c r="C15" s="49">
        <v>38.2</v>
      </c>
      <c r="D15" s="49">
        <v>32</v>
      </c>
      <c r="E15" s="49">
        <v>80</v>
      </c>
      <c r="F15" s="49">
        <v>287</v>
      </c>
      <c r="G15" s="49">
        <v>19.12</v>
      </c>
      <c r="H15" s="49">
        <v>19.27</v>
      </c>
      <c r="I15" s="48"/>
    </row>
    <row r="16" spans="1:9" ht="12.75">
      <c r="A16" s="48" t="s">
        <v>88</v>
      </c>
      <c r="B16" s="49">
        <v>72.21</v>
      </c>
      <c r="C16" s="49">
        <v>45.45</v>
      </c>
      <c r="D16" s="49">
        <v>28</v>
      </c>
      <c r="E16" s="49">
        <v>86</v>
      </c>
      <c r="F16" s="49">
        <v>313</v>
      </c>
      <c r="G16" s="49">
        <v>16.37</v>
      </c>
      <c r="H16" s="49">
        <v>21.72</v>
      </c>
      <c r="I16" s="48"/>
    </row>
    <row r="17" spans="1:9" ht="12.75">
      <c r="A17" s="48" t="s">
        <v>89</v>
      </c>
      <c r="B17" s="49">
        <v>37.18</v>
      </c>
      <c r="C17" s="49">
        <v>12.86</v>
      </c>
      <c r="D17" s="49">
        <v>28</v>
      </c>
      <c r="E17" s="49">
        <v>49</v>
      </c>
      <c r="F17" s="49">
        <v>175</v>
      </c>
      <c r="G17" s="49">
        <v>16.75</v>
      </c>
      <c r="H17" s="49">
        <v>16</v>
      </c>
      <c r="I17" s="48"/>
    </row>
    <row r="18" spans="1:9" ht="12.75">
      <c r="A18" s="48" t="s">
        <v>0</v>
      </c>
      <c r="B18" s="49">
        <v>36.63</v>
      </c>
      <c r="C18" s="49">
        <v>16.56</v>
      </c>
      <c r="D18" s="49">
        <v>16</v>
      </c>
      <c r="E18" s="49">
        <v>53</v>
      </c>
      <c r="F18" s="49">
        <v>163</v>
      </c>
      <c r="G18" s="49">
        <v>17</v>
      </c>
      <c r="H18" s="49">
        <v>15</v>
      </c>
      <c r="I18" s="48"/>
    </row>
    <row r="19" spans="1:9" ht="8.25" customHeight="1">
      <c r="A19" s="48" t="s">
        <v>162</v>
      </c>
      <c r="B19" s="48"/>
      <c r="C19" s="48"/>
      <c r="D19" s="48"/>
      <c r="E19" s="48"/>
      <c r="F19" s="48"/>
      <c r="G19" s="48"/>
      <c r="H19" s="48"/>
      <c r="I19" s="48"/>
    </row>
    <row r="20" spans="1:9" ht="12.75">
      <c r="A20" s="48" t="s">
        <v>40</v>
      </c>
      <c r="B20" s="49">
        <v>43.5</v>
      </c>
      <c r="C20" s="49">
        <v>19.77</v>
      </c>
      <c r="D20" s="49">
        <v>31</v>
      </c>
      <c r="E20" s="49">
        <v>70</v>
      </c>
      <c r="F20" s="49">
        <v>196</v>
      </c>
      <c r="G20" s="49">
        <v>27.75</v>
      </c>
      <c r="H20" s="49">
        <v>27.12</v>
      </c>
      <c r="I20" s="48"/>
    </row>
    <row r="21" spans="1:9" ht="12.75">
      <c r="A21" s="48" t="s">
        <v>164</v>
      </c>
      <c r="B21" s="49">
        <v>64.03</v>
      </c>
      <c r="C21" s="49">
        <v>40.39</v>
      </c>
      <c r="D21" s="49">
        <v>31</v>
      </c>
      <c r="E21" s="49">
        <v>82</v>
      </c>
      <c r="F21" s="49">
        <v>287</v>
      </c>
      <c r="G21" s="49">
        <v>19.33</v>
      </c>
      <c r="H21" s="49">
        <v>20.21</v>
      </c>
      <c r="I21" s="48"/>
    </row>
    <row r="22" spans="1:9" ht="12.75">
      <c r="A22" s="48" t="s">
        <v>43</v>
      </c>
      <c r="B22" s="49">
        <v>45.29</v>
      </c>
      <c r="C22" s="49">
        <v>20.63</v>
      </c>
      <c r="D22" s="49">
        <v>28</v>
      </c>
      <c r="E22" s="49">
        <v>59</v>
      </c>
      <c r="F22" s="49">
        <v>209</v>
      </c>
      <c r="G22" s="49">
        <v>15.95</v>
      </c>
      <c r="H22" s="49">
        <v>17.5</v>
      </c>
      <c r="I22" s="48"/>
    </row>
    <row r="23" spans="1:9" ht="12.75">
      <c r="A23" s="48" t="s">
        <v>42</v>
      </c>
      <c r="B23" s="49">
        <v>53.81</v>
      </c>
      <c r="C23" s="49">
        <v>28.52</v>
      </c>
      <c r="D23" s="49">
        <v>31</v>
      </c>
      <c r="E23" s="49">
        <v>73</v>
      </c>
      <c r="F23" s="49">
        <v>230</v>
      </c>
      <c r="G23" s="49">
        <v>20.2</v>
      </c>
      <c r="H23" s="49">
        <v>20.62</v>
      </c>
      <c r="I23" s="48"/>
    </row>
    <row r="24" spans="1:9" ht="8.25" customHeight="1">
      <c r="A24" s="48" t="s">
        <v>165</v>
      </c>
      <c r="B24" s="48"/>
      <c r="C24" s="48"/>
      <c r="D24" s="48"/>
      <c r="E24" s="48"/>
      <c r="F24" s="48"/>
      <c r="G24" s="48"/>
      <c r="H24" s="48"/>
      <c r="I24" s="48"/>
    </row>
    <row r="25" spans="1:9" ht="12.75">
      <c r="A25" s="48" t="s">
        <v>10</v>
      </c>
      <c r="B25" s="49">
        <v>49.23</v>
      </c>
      <c r="C25" s="49">
        <v>19.92</v>
      </c>
      <c r="D25" s="49">
        <v>31</v>
      </c>
      <c r="E25" s="49">
        <v>64</v>
      </c>
      <c r="F25" s="49">
        <v>208</v>
      </c>
      <c r="G25" s="49">
        <v>14.75</v>
      </c>
      <c r="H25" s="49">
        <v>12.5</v>
      </c>
      <c r="I25" s="48"/>
    </row>
    <row r="26" spans="1:9" ht="12.75">
      <c r="A26" s="48" t="s">
        <v>12</v>
      </c>
      <c r="B26" s="49">
        <v>39.84</v>
      </c>
      <c r="C26" s="49">
        <v>18.55</v>
      </c>
      <c r="D26" s="49">
        <v>31</v>
      </c>
      <c r="E26" s="49">
        <v>56</v>
      </c>
      <c r="F26" s="49">
        <v>190</v>
      </c>
      <c r="G26" s="49">
        <v>18.5</v>
      </c>
      <c r="H26" s="49">
        <v>13.12</v>
      </c>
      <c r="I26" s="48"/>
    </row>
    <row r="27" spans="1:9" ht="12.75">
      <c r="A27" s="48" t="s">
        <v>87</v>
      </c>
      <c r="B27" s="49">
        <v>49.77</v>
      </c>
      <c r="C27" s="49">
        <v>23.39</v>
      </c>
      <c r="D27" s="49">
        <v>31</v>
      </c>
      <c r="E27" s="49">
        <v>61</v>
      </c>
      <c r="F27" s="49">
        <v>220</v>
      </c>
      <c r="G27" s="49">
        <v>13.44</v>
      </c>
      <c r="H27" s="49">
        <v>14.37</v>
      </c>
      <c r="I27" s="48"/>
    </row>
    <row r="28" spans="1:9" ht="12.75">
      <c r="A28" s="48" t="s">
        <v>126</v>
      </c>
      <c r="B28" s="49">
        <v>35.04</v>
      </c>
      <c r="C28" s="49">
        <v>11.3</v>
      </c>
      <c r="D28" s="49">
        <v>27</v>
      </c>
      <c r="E28" s="49">
        <v>55</v>
      </c>
      <c r="F28" s="49">
        <v>180</v>
      </c>
      <c r="G28" s="49">
        <v>21.57</v>
      </c>
      <c r="H28" s="49">
        <v>19.06</v>
      </c>
      <c r="I28" s="48"/>
    </row>
    <row r="29" spans="1:9" ht="12.75">
      <c r="A29" s="48" t="s">
        <v>117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8"/>
    </row>
    <row r="30" spans="1:9" ht="8.25" customHeight="1">
      <c r="A30" s="48" t="s">
        <v>166</v>
      </c>
      <c r="B30" s="48"/>
      <c r="C30" s="48"/>
      <c r="D30" s="48"/>
      <c r="E30" s="48"/>
      <c r="F30" s="48"/>
      <c r="G30" s="48"/>
      <c r="H30" s="48"/>
      <c r="I30" s="48"/>
    </row>
    <row r="31" spans="1:9" ht="12.75">
      <c r="A31" s="48" t="s">
        <v>38</v>
      </c>
      <c r="B31" s="49">
        <v>33.14</v>
      </c>
      <c r="C31" s="49">
        <v>10.69</v>
      </c>
      <c r="D31" s="49">
        <v>29</v>
      </c>
      <c r="E31" s="49">
        <v>44</v>
      </c>
      <c r="F31" s="49">
        <v>151</v>
      </c>
      <c r="G31" s="49">
        <v>11.5</v>
      </c>
      <c r="H31" s="49">
        <v>8.12</v>
      </c>
      <c r="I31" s="48"/>
    </row>
    <row r="32" spans="1:9" ht="12.75">
      <c r="A32" s="48" t="s">
        <v>37</v>
      </c>
      <c r="B32" s="49">
        <v>26.29</v>
      </c>
      <c r="C32" s="49">
        <v>5.83</v>
      </c>
      <c r="D32" s="49">
        <v>24</v>
      </c>
      <c r="E32" s="49">
        <v>36</v>
      </c>
      <c r="F32" s="49">
        <v>129</v>
      </c>
      <c r="G32" s="49">
        <v>3.75</v>
      </c>
      <c r="H32" s="49">
        <v>4.37</v>
      </c>
      <c r="I32" s="48"/>
    </row>
    <row r="33" spans="1:9" ht="12.75">
      <c r="A33" s="48" t="s">
        <v>167</v>
      </c>
      <c r="B33" s="49">
        <v>21.41</v>
      </c>
      <c r="C33" s="49">
        <v>3.98</v>
      </c>
      <c r="D33" s="49">
        <v>22</v>
      </c>
      <c r="E33" s="49">
        <v>30</v>
      </c>
      <c r="F33" s="49">
        <v>100</v>
      </c>
      <c r="G33" s="49">
        <v>12.12</v>
      </c>
      <c r="H33" s="49">
        <v>2.5</v>
      </c>
      <c r="I33" s="48"/>
    </row>
    <row r="34" spans="1:9" ht="12.75">
      <c r="A34" s="48" t="s">
        <v>35</v>
      </c>
      <c r="B34" s="49">
        <v>33.88</v>
      </c>
      <c r="C34" s="49">
        <v>12.4</v>
      </c>
      <c r="D34" s="49">
        <v>25</v>
      </c>
      <c r="E34" s="49">
        <v>45</v>
      </c>
      <c r="F34" s="49">
        <v>153</v>
      </c>
      <c r="G34" s="49">
        <v>12</v>
      </c>
      <c r="H34" s="49">
        <v>8.75</v>
      </c>
      <c r="I34" s="48"/>
    </row>
    <row r="35" spans="1:9" ht="12.75">
      <c r="A35" s="48" t="s">
        <v>36</v>
      </c>
      <c r="B35" s="49">
        <v>35.09</v>
      </c>
      <c r="C35" s="49">
        <v>10.23</v>
      </c>
      <c r="D35" s="49">
        <v>11</v>
      </c>
      <c r="E35" s="49">
        <v>41</v>
      </c>
      <c r="F35" s="49">
        <v>153</v>
      </c>
      <c r="G35" s="49">
        <v>10</v>
      </c>
      <c r="H35" s="49">
        <v>9.06</v>
      </c>
      <c r="I35" s="48"/>
    </row>
    <row r="36" spans="1:9" ht="8.25" customHeight="1">
      <c r="A36" s="48" t="s">
        <v>85</v>
      </c>
      <c r="B36" s="48"/>
      <c r="C36" s="48"/>
      <c r="D36" s="48"/>
      <c r="E36" s="48"/>
      <c r="F36" s="48"/>
      <c r="G36" s="48"/>
      <c r="H36" s="48"/>
      <c r="I36" s="48"/>
    </row>
    <row r="37" spans="1:9" ht="12.75">
      <c r="A37" s="48" t="s">
        <v>93</v>
      </c>
      <c r="B37" s="49">
        <v>26.5</v>
      </c>
      <c r="C37" s="49">
        <v>6.36</v>
      </c>
      <c r="D37" s="49">
        <v>22</v>
      </c>
      <c r="E37" s="49">
        <v>34</v>
      </c>
      <c r="F37" s="49">
        <v>117</v>
      </c>
      <c r="G37" s="49">
        <v>6.67</v>
      </c>
      <c r="H37" s="49">
        <v>4.17</v>
      </c>
      <c r="I37" s="48"/>
    </row>
    <row r="38" spans="1:9" ht="12.75">
      <c r="A38" s="48" t="s">
        <v>91</v>
      </c>
      <c r="B38" s="49">
        <v>25.4</v>
      </c>
      <c r="C38" s="49">
        <v>4</v>
      </c>
      <c r="D38" s="49">
        <v>15</v>
      </c>
      <c r="E38" s="49">
        <v>35</v>
      </c>
      <c r="F38" s="49">
        <v>122</v>
      </c>
      <c r="G38" s="49">
        <v>11.45</v>
      </c>
      <c r="H38" s="49">
        <v>6.59</v>
      </c>
      <c r="I38" s="48"/>
    </row>
    <row r="39" spans="1:9" ht="12.75">
      <c r="A39" s="48" t="s">
        <v>168</v>
      </c>
      <c r="B39" s="49">
        <v>17.55</v>
      </c>
      <c r="C39" s="49">
        <v>4.55</v>
      </c>
      <c r="D39" s="49">
        <v>11</v>
      </c>
      <c r="E39" s="49">
        <v>31</v>
      </c>
      <c r="F39" s="49">
        <v>66</v>
      </c>
      <c r="G39" s="49">
        <v>13.78</v>
      </c>
      <c r="H39" s="49">
        <v>11.11</v>
      </c>
      <c r="I39" s="48"/>
    </row>
    <row r="40" spans="1:9" ht="12.75">
      <c r="A40" s="48" t="s">
        <v>169</v>
      </c>
      <c r="B40" s="49">
        <v>7.27</v>
      </c>
      <c r="C40" s="49">
        <v>1.36</v>
      </c>
      <c r="D40" s="49">
        <v>11</v>
      </c>
      <c r="E40" s="49">
        <v>18</v>
      </c>
      <c r="F40" s="49">
        <v>52</v>
      </c>
      <c r="G40" s="49">
        <v>5</v>
      </c>
      <c r="H40" s="49">
        <v>2.5</v>
      </c>
      <c r="I40" s="48"/>
    </row>
    <row r="41" spans="1:9" ht="8.25" customHeight="1">
      <c r="A41" s="48" t="s">
        <v>180</v>
      </c>
      <c r="B41" s="48"/>
      <c r="C41" s="48"/>
      <c r="D41" s="48"/>
      <c r="E41" s="48"/>
      <c r="F41" s="48"/>
      <c r="G41" s="48"/>
      <c r="H41" s="48"/>
      <c r="I41" s="48"/>
    </row>
    <row r="42" spans="1:9" ht="12.75">
      <c r="A42" s="48" t="s">
        <v>17</v>
      </c>
      <c r="B42" s="49">
        <v>62.84</v>
      </c>
      <c r="C42" s="49">
        <v>37.11</v>
      </c>
      <c r="D42" s="49">
        <v>32</v>
      </c>
      <c r="E42" s="49">
        <v>80</v>
      </c>
      <c r="F42" s="49">
        <v>272</v>
      </c>
      <c r="G42" s="49">
        <v>18.8</v>
      </c>
      <c r="H42" s="49">
        <v>20.94</v>
      </c>
      <c r="I42" s="48"/>
    </row>
    <row r="43" spans="1:9" ht="12.75">
      <c r="A43" s="48" t="s">
        <v>18</v>
      </c>
      <c r="B43" s="49">
        <v>48.44</v>
      </c>
      <c r="C43" s="49">
        <v>25.63</v>
      </c>
      <c r="D43" s="49">
        <v>32</v>
      </c>
      <c r="E43" s="49">
        <v>64</v>
      </c>
      <c r="F43" s="49">
        <v>212</v>
      </c>
      <c r="G43" s="49">
        <v>15.5</v>
      </c>
      <c r="H43" s="49">
        <v>18.12</v>
      </c>
      <c r="I43" s="48"/>
    </row>
    <row r="44" spans="1:9" ht="12.75">
      <c r="A44" s="48" t="s">
        <v>21</v>
      </c>
      <c r="B44" s="49">
        <v>41.66</v>
      </c>
      <c r="C44" s="49">
        <v>17.34</v>
      </c>
      <c r="D44" s="49">
        <v>32</v>
      </c>
      <c r="E44" s="49">
        <v>64</v>
      </c>
      <c r="F44" s="49">
        <v>192</v>
      </c>
      <c r="G44" s="49">
        <v>24.25</v>
      </c>
      <c r="H44" s="49">
        <v>26.37</v>
      </c>
      <c r="I44" s="48"/>
    </row>
    <row r="45" spans="1:9" ht="12.75">
      <c r="A45" s="48" t="s">
        <v>65</v>
      </c>
      <c r="B45" s="49">
        <v>17.6</v>
      </c>
      <c r="C45" s="49">
        <v>4</v>
      </c>
      <c r="D45" s="49">
        <v>20</v>
      </c>
      <c r="E45" s="49">
        <v>27</v>
      </c>
      <c r="F45" s="49">
        <v>84</v>
      </c>
      <c r="G45" s="49">
        <v>13.75</v>
      </c>
      <c r="H45" s="49">
        <v>5.62</v>
      </c>
      <c r="I45" s="48"/>
    </row>
    <row r="46" spans="1:9" ht="12.75">
      <c r="A46" s="48" t="s">
        <v>66</v>
      </c>
      <c r="B46" s="49">
        <v>32.75</v>
      </c>
      <c r="C46" s="49">
        <v>12.5</v>
      </c>
      <c r="D46" s="49">
        <v>12</v>
      </c>
      <c r="E46" s="49">
        <v>42</v>
      </c>
      <c r="F46" s="49">
        <v>139</v>
      </c>
      <c r="G46" s="49">
        <v>7.25</v>
      </c>
      <c r="H46" s="49">
        <v>6.25</v>
      </c>
      <c r="I46" s="48"/>
    </row>
    <row r="47" spans="1:9" ht="8.25" customHeight="1">
      <c r="A47" s="48"/>
      <c r="B47" s="48"/>
      <c r="C47" s="48"/>
      <c r="D47" s="48"/>
      <c r="E47" s="48"/>
      <c r="F47" s="48"/>
      <c r="G47" s="48"/>
      <c r="H47" s="48"/>
      <c r="I47" s="48"/>
    </row>
    <row r="48" spans="1:9" ht="12.75">
      <c r="A48" s="48" t="s">
        <v>172</v>
      </c>
      <c r="B48" s="49">
        <v>15.4</v>
      </c>
      <c r="C48" s="49">
        <v>2.88</v>
      </c>
      <c r="D48" s="49">
        <v>20</v>
      </c>
      <c r="E48" s="49">
        <v>22</v>
      </c>
      <c r="F48" s="49">
        <v>75</v>
      </c>
      <c r="G48" s="49">
        <v>7.44</v>
      </c>
      <c r="H48" s="49">
        <v>6.88</v>
      </c>
      <c r="I48" s="48"/>
    </row>
    <row r="49" spans="1:9" ht="12.75">
      <c r="A49" s="48" t="s">
        <v>177</v>
      </c>
      <c r="B49" s="49">
        <v>48.59</v>
      </c>
      <c r="C49" s="49">
        <v>26.48</v>
      </c>
      <c r="D49" s="49">
        <v>22</v>
      </c>
      <c r="E49" s="49">
        <v>63</v>
      </c>
      <c r="F49" s="49">
        <v>233</v>
      </c>
      <c r="G49" s="49">
        <v>18.45</v>
      </c>
      <c r="H49" s="49">
        <v>20.68</v>
      </c>
      <c r="I49" s="48"/>
    </row>
    <row r="50" spans="1:8" ht="12.75">
      <c r="A50" s="48" t="s">
        <v>184</v>
      </c>
      <c r="B50" s="49">
        <v>21.67</v>
      </c>
      <c r="C50" s="49">
        <v>4.17</v>
      </c>
      <c r="D50" s="49">
        <v>3</v>
      </c>
      <c r="E50" s="49">
        <v>24</v>
      </c>
      <c r="F50" s="49">
        <v>65</v>
      </c>
      <c r="G50" s="49">
        <v>2.34</v>
      </c>
      <c r="H50" s="49">
        <v>3.33</v>
      </c>
    </row>
    <row r="51" spans="1:9" ht="12.75">
      <c r="A51" s="48" t="s">
        <v>170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8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I18" sqref="I18"/>
    </sheetView>
  </sheetViews>
  <sheetFormatPr defaultColWidth="9.140625" defaultRowHeight="12.75"/>
  <cols>
    <col min="1" max="1" width="18.140625" style="0" bestFit="1" customWidth="1"/>
    <col min="2" max="3" width="5.421875" style="0" bestFit="1" customWidth="1"/>
    <col min="4" max="4" width="4.140625" style="0" bestFit="1" customWidth="1"/>
    <col min="5" max="5" width="6.140625" style="0" bestFit="1" customWidth="1"/>
    <col min="6" max="6" width="7.7109375" style="0" bestFit="1" customWidth="1"/>
    <col min="7" max="7" width="7.421875" style="0" bestFit="1" customWidth="1"/>
    <col min="8" max="8" width="7.57421875" style="0" bestFit="1" customWidth="1"/>
  </cols>
  <sheetData>
    <row r="1" spans="1:9" ht="12.75">
      <c r="A1" s="48" t="s">
        <v>180</v>
      </c>
      <c r="B1" s="49">
        <v>25</v>
      </c>
      <c r="C1" s="49">
        <v>10</v>
      </c>
      <c r="D1" s="49">
        <v>7</v>
      </c>
      <c r="E1" s="48"/>
      <c r="F1" s="48"/>
      <c r="G1" s="48"/>
      <c r="H1" s="48"/>
      <c r="I1" s="48"/>
    </row>
    <row r="2" spans="1:9" ht="12.75">
      <c r="A2" s="48" t="s">
        <v>144</v>
      </c>
      <c r="B2" s="49">
        <v>22</v>
      </c>
      <c r="C2" s="49">
        <v>13</v>
      </c>
      <c r="D2" s="49">
        <v>7</v>
      </c>
      <c r="E2" s="48"/>
      <c r="F2" s="48"/>
      <c r="G2" s="48"/>
      <c r="H2" s="48"/>
      <c r="I2" s="48"/>
    </row>
    <row r="3" spans="1:9" ht="12.75">
      <c r="A3" s="48" t="s">
        <v>146</v>
      </c>
      <c r="B3" s="49">
        <v>18.5</v>
      </c>
      <c r="C3" s="49">
        <v>16.5</v>
      </c>
      <c r="D3" s="49">
        <v>7</v>
      </c>
      <c r="E3" s="48"/>
      <c r="F3" s="48"/>
      <c r="G3" s="48"/>
      <c r="H3" s="48"/>
      <c r="I3" s="48"/>
    </row>
    <row r="4" spans="1:9" ht="12.75">
      <c r="A4" s="48" t="s">
        <v>145</v>
      </c>
      <c r="B4" s="49">
        <v>18</v>
      </c>
      <c r="C4" s="49">
        <v>17</v>
      </c>
      <c r="D4" s="49">
        <v>7</v>
      </c>
      <c r="E4" s="48"/>
      <c r="F4" s="48"/>
      <c r="G4" s="48"/>
      <c r="H4" s="48"/>
      <c r="I4" s="48"/>
    </row>
    <row r="5" spans="1:9" ht="12.75">
      <c r="A5" s="48" t="s">
        <v>150</v>
      </c>
      <c r="B5" s="49">
        <v>14</v>
      </c>
      <c r="C5" s="49">
        <v>16</v>
      </c>
      <c r="D5" s="49">
        <v>6</v>
      </c>
      <c r="E5" s="48"/>
      <c r="F5" s="48"/>
      <c r="G5" s="48"/>
      <c r="H5" s="48"/>
      <c r="I5" s="48"/>
    </row>
    <row r="6" spans="1:9" ht="12.75">
      <c r="A6" s="48" t="s">
        <v>147</v>
      </c>
      <c r="B6" s="49">
        <v>13.5</v>
      </c>
      <c r="C6" s="49">
        <v>21.5</v>
      </c>
      <c r="D6" s="49">
        <v>7</v>
      </c>
      <c r="E6" s="48"/>
      <c r="F6" s="48"/>
      <c r="G6" s="48"/>
      <c r="H6" s="48"/>
      <c r="I6" s="48"/>
    </row>
    <row r="7" spans="1:9" ht="12.75">
      <c r="A7" s="48" t="s">
        <v>148</v>
      </c>
      <c r="B7" s="49">
        <v>9</v>
      </c>
      <c r="C7" s="49">
        <v>26</v>
      </c>
      <c r="D7" s="49">
        <v>7</v>
      </c>
      <c r="E7" s="48"/>
      <c r="F7" s="48"/>
      <c r="G7" s="48"/>
      <c r="H7" s="48"/>
      <c r="I7" s="48"/>
    </row>
    <row r="8" spans="1:9" ht="8.25" customHeight="1">
      <c r="A8" s="48" t="s">
        <v>159</v>
      </c>
      <c r="B8" s="48" t="s">
        <v>152</v>
      </c>
      <c r="C8" s="48" t="s">
        <v>153</v>
      </c>
      <c r="D8" s="48" t="s">
        <v>154</v>
      </c>
      <c r="E8" s="48" t="s">
        <v>155</v>
      </c>
      <c r="F8" s="48" t="s">
        <v>156</v>
      </c>
      <c r="G8" s="48" t="s">
        <v>157</v>
      </c>
      <c r="H8" s="48" t="s">
        <v>158</v>
      </c>
      <c r="I8" s="48"/>
    </row>
    <row r="9" spans="1:9" ht="12.75">
      <c r="A9" s="48" t="s">
        <v>14</v>
      </c>
      <c r="B9" s="49">
        <v>64.19</v>
      </c>
      <c r="C9" s="49">
        <v>42.53</v>
      </c>
      <c r="D9" s="49">
        <v>27</v>
      </c>
      <c r="E9" s="49">
        <v>82</v>
      </c>
      <c r="F9" s="49">
        <v>272</v>
      </c>
      <c r="G9" s="49">
        <v>17.52</v>
      </c>
      <c r="H9" s="49">
        <v>17.07</v>
      </c>
      <c r="I9" s="48"/>
    </row>
    <row r="10" spans="1:9" ht="12.75">
      <c r="A10" s="48" t="s">
        <v>13</v>
      </c>
      <c r="B10" s="49">
        <v>70.7</v>
      </c>
      <c r="C10" s="49">
        <v>44.13</v>
      </c>
      <c r="D10" s="49">
        <v>20</v>
      </c>
      <c r="E10" s="49">
        <v>83</v>
      </c>
      <c r="F10" s="49">
        <v>305</v>
      </c>
      <c r="G10" s="49">
        <v>12.58</v>
      </c>
      <c r="H10" s="49">
        <v>10.42</v>
      </c>
      <c r="I10" s="48"/>
    </row>
    <row r="11" spans="1:9" ht="12.75">
      <c r="A11" s="48" t="s">
        <v>160</v>
      </c>
      <c r="B11" s="49">
        <v>41</v>
      </c>
      <c r="C11" s="49">
        <v>20.1</v>
      </c>
      <c r="D11" s="49">
        <v>26</v>
      </c>
      <c r="E11" s="49">
        <v>55</v>
      </c>
      <c r="F11" s="49">
        <v>190</v>
      </c>
      <c r="G11" s="49">
        <v>7.5</v>
      </c>
      <c r="H11" s="49">
        <v>8.67</v>
      </c>
      <c r="I11" s="48"/>
    </row>
    <row r="12" spans="1:9" ht="12.75">
      <c r="A12" s="48" t="s">
        <v>15</v>
      </c>
      <c r="B12" s="49">
        <v>28</v>
      </c>
      <c r="C12" s="49">
        <v>7.81</v>
      </c>
      <c r="D12" s="49">
        <v>8</v>
      </c>
      <c r="E12" s="49">
        <v>33</v>
      </c>
      <c r="F12" s="49">
        <v>117</v>
      </c>
      <c r="G12" s="49">
        <v>6.25</v>
      </c>
      <c r="H12" s="49">
        <v>5</v>
      </c>
      <c r="I12" s="48"/>
    </row>
    <row r="13" spans="1:9" ht="7.5" customHeight="1">
      <c r="A13" s="48" t="s">
        <v>161</v>
      </c>
      <c r="B13" s="48"/>
      <c r="C13" s="48"/>
      <c r="D13" s="48"/>
      <c r="E13" s="48"/>
      <c r="F13" s="48"/>
      <c r="G13" s="48"/>
      <c r="H13" s="48"/>
      <c r="I13" s="48"/>
    </row>
    <row r="14" spans="1:9" ht="12.75">
      <c r="A14" s="48" t="s">
        <v>45</v>
      </c>
      <c r="B14" s="49">
        <v>43.58</v>
      </c>
      <c r="C14" s="49">
        <v>17.81</v>
      </c>
      <c r="D14" s="49">
        <v>24</v>
      </c>
      <c r="E14" s="49">
        <v>59</v>
      </c>
      <c r="F14" s="49">
        <v>189</v>
      </c>
      <c r="G14" s="49">
        <v>15.83</v>
      </c>
      <c r="H14" s="49">
        <v>15.21</v>
      </c>
      <c r="I14" s="48"/>
    </row>
    <row r="15" spans="1:9" ht="12.75">
      <c r="A15" s="48" t="s">
        <v>47</v>
      </c>
      <c r="B15" s="49">
        <v>62.43</v>
      </c>
      <c r="C15" s="49">
        <v>37.14</v>
      </c>
      <c r="D15" s="49">
        <v>28</v>
      </c>
      <c r="E15" s="49">
        <v>80</v>
      </c>
      <c r="F15" s="49">
        <v>287</v>
      </c>
      <c r="G15" s="49">
        <v>19.12</v>
      </c>
      <c r="H15" s="49">
        <v>19.27</v>
      </c>
      <c r="I15" s="48"/>
    </row>
    <row r="16" spans="1:9" ht="12.75">
      <c r="A16" s="48" t="s">
        <v>88</v>
      </c>
      <c r="B16" s="49">
        <v>71.54</v>
      </c>
      <c r="C16" s="49">
        <v>44.9</v>
      </c>
      <c r="D16" s="49">
        <v>24</v>
      </c>
      <c r="E16" s="49">
        <v>86</v>
      </c>
      <c r="F16" s="49">
        <v>313</v>
      </c>
      <c r="G16" s="49">
        <v>16.37</v>
      </c>
      <c r="H16" s="49">
        <v>21.72</v>
      </c>
      <c r="I16" s="48"/>
    </row>
    <row r="17" spans="1:9" ht="12.75">
      <c r="A17" s="48" t="s">
        <v>89</v>
      </c>
      <c r="B17" s="49">
        <v>37.08</v>
      </c>
      <c r="C17" s="49">
        <v>13.02</v>
      </c>
      <c r="D17" s="49">
        <v>24</v>
      </c>
      <c r="E17" s="49">
        <v>49</v>
      </c>
      <c r="F17" s="49">
        <v>175</v>
      </c>
      <c r="G17" s="49">
        <v>16.75</v>
      </c>
      <c r="H17" s="49">
        <v>16</v>
      </c>
      <c r="I17" s="48"/>
    </row>
    <row r="18" spans="1:9" ht="12.75">
      <c r="A18" s="48" t="s">
        <v>0</v>
      </c>
      <c r="B18" s="49">
        <v>36.63</v>
      </c>
      <c r="C18" s="49">
        <v>16.56</v>
      </c>
      <c r="D18" s="49">
        <v>16</v>
      </c>
      <c r="E18" s="49">
        <v>53</v>
      </c>
      <c r="F18" s="49">
        <v>163</v>
      </c>
      <c r="G18" s="49">
        <v>17</v>
      </c>
      <c r="H18" s="49">
        <v>15</v>
      </c>
      <c r="I18" s="48"/>
    </row>
    <row r="19" spans="1:9" ht="7.5" customHeight="1">
      <c r="A19" s="48" t="s">
        <v>162</v>
      </c>
      <c r="B19" s="48"/>
      <c r="C19" s="48"/>
      <c r="D19" s="48"/>
      <c r="E19" s="48"/>
      <c r="F19" s="48"/>
      <c r="G19" s="48"/>
      <c r="H19" s="48"/>
      <c r="I19" s="48"/>
    </row>
    <row r="20" spans="1:9" ht="12.75">
      <c r="A20" s="48" t="s">
        <v>163</v>
      </c>
      <c r="B20" s="49">
        <v>44.08</v>
      </c>
      <c r="C20" s="49">
        <v>19.91</v>
      </c>
      <c r="D20" s="49">
        <v>28</v>
      </c>
      <c r="E20" s="49">
        <v>70</v>
      </c>
      <c r="F20" s="49">
        <v>196</v>
      </c>
      <c r="G20" s="49">
        <v>27.75</v>
      </c>
      <c r="H20" s="49">
        <v>27.12</v>
      </c>
      <c r="I20" s="48"/>
    </row>
    <row r="21" spans="1:9" ht="12.75">
      <c r="A21" s="48" t="s">
        <v>164</v>
      </c>
      <c r="B21" s="49">
        <v>64</v>
      </c>
      <c r="C21" s="49">
        <v>40.45</v>
      </c>
      <c r="D21" s="49">
        <v>28</v>
      </c>
      <c r="E21" s="49">
        <v>82</v>
      </c>
      <c r="F21" s="49">
        <v>287</v>
      </c>
      <c r="G21" s="49">
        <v>19.33</v>
      </c>
      <c r="H21" s="49">
        <v>20.21</v>
      </c>
      <c r="I21" s="48"/>
    </row>
    <row r="22" spans="1:9" ht="12.75">
      <c r="A22" s="48" t="s">
        <v>43</v>
      </c>
      <c r="B22" s="49">
        <v>44.58</v>
      </c>
      <c r="C22" s="49">
        <v>20.63</v>
      </c>
      <c r="D22" s="49">
        <v>24</v>
      </c>
      <c r="E22" s="49">
        <v>59</v>
      </c>
      <c r="F22" s="49">
        <v>209</v>
      </c>
      <c r="G22" s="49">
        <v>15.95</v>
      </c>
      <c r="H22" s="49">
        <v>17.5</v>
      </c>
      <c r="I22" s="48"/>
    </row>
    <row r="23" spans="1:9" ht="12.75">
      <c r="A23" s="48" t="s">
        <v>42</v>
      </c>
      <c r="B23" s="49">
        <v>54</v>
      </c>
      <c r="C23" s="49">
        <v>28.84</v>
      </c>
      <c r="D23" s="49">
        <v>28</v>
      </c>
      <c r="E23" s="49">
        <v>73</v>
      </c>
      <c r="F23" s="49">
        <v>230</v>
      </c>
      <c r="G23" s="49">
        <v>20.2</v>
      </c>
      <c r="H23" s="49">
        <v>20.62</v>
      </c>
      <c r="I23" s="48"/>
    </row>
    <row r="24" spans="1:9" ht="7.5" customHeight="1">
      <c r="A24" s="48" t="s">
        <v>165</v>
      </c>
      <c r="B24" s="48"/>
      <c r="C24" s="48"/>
      <c r="D24" s="48"/>
      <c r="E24" s="48"/>
      <c r="F24" s="48"/>
      <c r="G24" s="48"/>
      <c r="H24" s="48"/>
      <c r="I24" s="48"/>
    </row>
    <row r="25" spans="1:9" ht="12.75">
      <c r="A25" s="48" t="s">
        <v>10</v>
      </c>
      <c r="B25" s="49">
        <v>49.63</v>
      </c>
      <c r="C25" s="49">
        <v>20.09</v>
      </c>
      <c r="D25" s="49">
        <v>27</v>
      </c>
      <c r="E25" s="49">
        <v>64</v>
      </c>
      <c r="F25" s="49">
        <v>208</v>
      </c>
      <c r="G25" s="49">
        <v>14.75</v>
      </c>
      <c r="H25" s="49">
        <v>12.5</v>
      </c>
      <c r="I25" s="48"/>
    </row>
    <row r="26" spans="1:9" ht="12.75">
      <c r="A26" s="48" t="s">
        <v>12</v>
      </c>
      <c r="B26" s="49">
        <v>40.63</v>
      </c>
      <c r="C26" s="49">
        <v>18.61</v>
      </c>
      <c r="D26" s="49">
        <v>27</v>
      </c>
      <c r="E26" s="49">
        <v>56</v>
      </c>
      <c r="F26" s="49">
        <v>190</v>
      </c>
      <c r="G26" s="49">
        <v>18.5</v>
      </c>
      <c r="H26" s="49">
        <v>13.12</v>
      </c>
      <c r="I26" s="48"/>
    </row>
    <row r="27" spans="1:9" ht="12.75">
      <c r="A27" s="48" t="s">
        <v>87</v>
      </c>
      <c r="B27" s="49">
        <v>49.74</v>
      </c>
      <c r="C27" s="49">
        <v>23.24</v>
      </c>
      <c r="D27" s="49">
        <v>27</v>
      </c>
      <c r="E27" s="49">
        <v>61</v>
      </c>
      <c r="F27" s="49">
        <v>220</v>
      </c>
      <c r="G27" s="49">
        <v>13.44</v>
      </c>
      <c r="H27" s="49">
        <v>14.37</v>
      </c>
      <c r="I27" s="48"/>
    </row>
    <row r="28" spans="1:9" ht="12.75">
      <c r="A28" s="48" t="s">
        <v>126</v>
      </c>
      <c r="B28" s="49">
        <v>33.43</v>
      </c>
      <c r="C28" s="49">
        <v>10.33</v>
      </c>
      <c r="D28" s="49">
        <v>23</v>
      </c>
      <c r="E28" s="49">
        <v>52</v>
      </c>
      <c r="F28" s="49">
        <v>180</v>
      </c>
      <c r="G28" s="49">
        <v>20</v>
      </c>
      <c r="H28" s="49">
        <v>19.06</v>
      </c>
      <c r="I28" s="48"/>
    </row>
    <row r="29" spans="1:9" ht="12.75">
      <c r="A29" s="48" t="s">
        <v>117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8"/>
    </row>
    <row r="30" spans="1:9" ht="7.5" customHeight="1">
      <c r="A30" s="48" t="s">
        <v>166</v>
      </c>
      <c r="B30" s="48"/>
      <c r="C30" s="48"/>
      <c r="D30" s="48"/>
      <c r="E30" s="48"/>
      <c r="F30" s="48"/>
      <c r="G30" s="48"/>
      <c r="H30" s="48"/>
      <c r="I30" s="48"/>
    </row>
    <row r="31" spans="1:9" ht="12.75">
      <c r="A31" s="48" t="s">
        <v>38</v>
      </c>
      <c r="B31" s="49">
        <v>33.2</v>
      </c>
      <c r="C31" s="49">
        <v>10.7</v>
      </c>
      <c r="D31" s="49">
        <v>25</v>
      </c>
      <c r="E31" s="49">
        <v>44</v>
      </c>
      <c r="F31" s="49">
        <v>151</v>
      </c>
      <c r="G31" s="49">
        <v>11.5</v>
      </c>
      <c r="H31" s="49">
        <v>8.12</v>
      </c>
      <c r="I31" s="48"/>
    </row>
    <row r="32" spans="1:9" ht="12.75">
      <c r="A32" s="48" t="s">
        <v>37</v>
      </c>
      <c r="B32" s="49">
        <v>25.7</v>
      </c>
      <c r="C32" s="49">
        <v>5.75</v>
      </c>
      <c r="D32" s="49">
        <v>20</v>
      </c>
      <c r="E32" s="49">
        <v>36</v>
      </c>
      <c r="F32" s="49">
        <v>129</v>
      </c>
      <c r="G32" s="49">
        <v>3.75</v>
      </c>
      <c r="H32" s="49">
        <v>4.37</v>
      </c>
      <c r="I32" s="48"/>
    </row>
    <row r="33" spans="1:9" ht="12.75">
      <c r="A33" s="48" t="s">
        <v>167</v>
      </c>
      <c r="B33" s="49">
        <v>20.5</v>
      </c>
      <c r="C33" s="49">
        <v>3.75</v>
      </c>
      <c r="D33" s="49">
        <v>18</v>
      </c>
      <c r="E33" s="49">
        <v>30</v>
      </c>
      <c r="F33" s="49">
        <v>100</v>
      </c>
      <c r="G33" s="49">
        <v>12.12</v>
      </c>
      <c r="H33" s="49">
        <v>2.5</v>
      </c>
      <c r="I33" s="48"/>
    </row>
    <row r="34" spans="1:9" ht="12.75">
      <c r="A34" s="48" t="s">
        <v>35</v>
      </c>
      <c r="B34" s="49">
        <v>33.52</v>
      </c>
      <c r="C34" s="49">
        <v>12.26</v>
      </c>
      <c r="D34" s="49">
        <v>21</v>
      </c>
      <c r="E34" s="49">
        <v>45</v>
      </c>
      <c r="F34" s="49">
        <v>153</v>
      </c>
      <c r="G34" s="49">
        <v>12</v>
      </c>
      <c r="H34" s="49">
        <v>8.75</v>
      </c>
      <c r="I34" s="48"/>
    </row>
    <row r="35" spans="1:9" ht="12.75">
      <c r="A35" s="48" t="s">
        <v>36</v>
      </c>
      <c r="B35" s="49">
        <v>35.09</v>
      </c>
      <c r="C35" s="49">
        <v>10.23</v>
      </c>
      <c r="D35" s="49">
        <v>11</v>
      </c>
      <c r="E35" s="49">
        <v>41</v>
      </c>
      <c r="F35" s="49">
        <v>153</v>
      </c>
      <c r="G35" s="49">
        <v>10</v>
      </c>
      <c r="H35" s="49">
        <v>9.06</v>
      </c>
      <c r="I35" s="48"/>
    </row>
    <row r="36" spans="1:9" ht="7.5" customHeight="1">
      <c r="A36" s="48" t="s">
        <v>85</v>
      </c>
      <c r="B36" s="48"/>
      <c r="C36" s="48"/>
      <c r="D36" s="48"/>
      <c r="E36" s="48"/>
      <c r="F36" s="48"/>
      <c r="G36" s="48"/>
      <c r="H36" s="48"/>
      <c r="I36" s="48"/>
    </row>
    <row r="37" spans="1:9" ht="12.75">
      <c r="A37" s="48" t="s">
        <v>93</v>
      </c>
      <c r="B37" s="49">
        <v>26.5</v>
      </c>
      <c r="C37" s="49">
        <v>6.36</v>
      </c>
      <c r="D37" s="49">
        <v>22</v>
      </c>
      <c r="E37" s="49">
        <v>34</v>
      </c>
      <c r="F37" s="49">
        <v>117</v>
      </c>
      <c r="G37" s="49">
        <v>6.67</v>
      </c>
      <c r="H37" s="49">
        <v>4.17</v>
      </c>
      <c r="I37" s="48"/>
    </row>
    <row r="38" spans="1:9" ht="12.75">
      <c r="A38" s="48" t="s">
        <v>91</v>
      </c>
      <c r="B38" s="49">
        <v>25.4</v>
      </c>
      <c r="C38" s="49">
        <v>4</v>
      </c>
      <c r="D38" s="49">
        <v>15</v>
      </c>
      <c r="E38" s="49">
        <v>35</v>
      </c>
      <c r="F38" s="49">
        <v>122</v>
      </c>
      <c r="G38" s="49">
        <v>11.45</v>
      </c>
      <c r="H38" s="49">
        <v>6.59</v>
      </c>
      <c r="I38" s="48"/>
    </row>
    <row r="39" spans="1:9" ht="12.75">
      <c r="A39" s="48" t="s">
        <v>168</v>
      </c>
      <c r="B39" s="49">
        <v>17.55</v>
      </c>
      <c r="C39" s="49">
        <v>4.55</v>
      </c>
      <c r="D39" s="49">
        <v>11</v>
      </c>
      <c r="E39" s="49">
        <v>31</v>
      </c>
      <c r="F39" s="49">
        <v>66</v>
      </c>
      <c r="G39" s="49">
        <v>13.78</v>
      </c>
      <c r="H39" s="49">
        <v>11.11</v>
      </c>
      <c r="I39" s="48"/>
    </row>
    <row r="40" spans="1:9" ht="12.75">
      <c r="A40" s="48" t="s">
        <v>169</v>
      </c>
      <c r="B40" s="49">
        <v>7.27</v>
      </c>
      <c r="C40" s="49">
        <v>1.36</v>
      </c>
      <c r="D40" s="49">
        <v>11</v>
      </c>
      <c r="E40" s="49">
        <v>18</v>
      </c>
      <c r="F40" s="49">
        <v>52</v>
      </c>
      <c r="G40" s="49">
        <v>5</v>
      </c>
      <c r="H40" s="49">
        <v>2.5</v>
      </c>
      <c r="I40" s="48"/>
    </row>
    <row r="41" spans="1:9" ht="12.75">
      <c r="A41" s="48" t="s">
        <v>170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8"/>
    </row>
    <row r="42" spans="1:9" ht="7.5" customHeight="1">
      <c r="A42" s="48" t="s">
        <v>180</v>
      </c>
      <c r="B42" s="48"/>
      <c r="C42" s="48"/>
      <c r="D42" s="48"/>
      <c r="E42" s="48"/>
      <c r="F42" s="48"/>
      <c r="G42" s="48"/>
      <c r="H42" s="48"/>
      <c r="I42" s="48"/>
    </row>
    <row r="43" spans="1:9" ht="12.75">
      <c r="A43" s="48" t="s">
        <v>17</v>
      </c>
      <c r="B43" s="49">
        <v>62.54</v>
      </c>
      <c r="C43" s="49">
        <v>36.7</v>
      </c>
      <c r="D43" s="49">
        <v>28</v>
      </c>
      <c r="E43" s="49">
        <v>80</v>
      </c>
      <c r="F43" s="49">
        <v>272</v>
      </c>
      <c r="G43" s="49">
        <v>18.8</v>
      </c>
      <c r="H43" s="49">
        <v>20.94</v>
      </c>
      <c r="I43" s="48"/>
    </row>
    <row r="44" spans="1:9" ht="12.75">
      <c r="A44" s="48" t="s">
        <v>18</v>
      </c>
      <c r="B44" s="49">
        <v>48.71</v>
      </c>
      <c r="C44" s="49">
        <v>26.07</v>
      </c>
      <c r="D44" s="49">
        <v>28</v>
      </c>
      <c r="E44" s="49">
        <v>64</v>
      </c>
      <c r="F44" s="49">
        <v>212</v>
      </c>
      <c r="G44" s="49">
        <v>15.5</v>
      </c>
      <c r="H44" s="49">
        <v>18.12</v>
      </c>
      <c r="I44" s="48"/>
    </row>
    <row r="45" spans="1:9" ht="12.75">
      <c r="A45" s="48" t="s">
        <v>21</v>
      </c>
      <c r="B45" s="49">
        <v>41.07</v>
      </c>
      <c r="C45" s="49">
        <v>17.14</v>
      </c>
      <c r="D45" s="49">
        <v>28</v>
      </c>
      <c r="E45" s="49">
        <v>64</v>
      </c>
      <c r="F45" s="49">
        <v>192</v>
      </c>
      <c r="G45" s="49">
        <v>24.25</v>
      </c>
      <c r="H45" s="49">
        <v>26.37</v>
      </c>
      <c r="I45" s="48"/>
    </row>
    <row r="46" spans="1:9" ht="12.75">
      <c r="A46" s="48" t="s">
        <v>65</v>
      </c>
      <c r="B46" s="49">
        <v>17.44</v>
      </c>
      <c r="C46" s="49">
        <v>4.06</v>
      </c>
      <c r="D46" s="49">
        <v>16</v>
      </c>
      <c r="E46" s="49">
        <v>27</v>
      </c>
      <c r="F46" s="49">
        <v>84</v>
      </c>
      <c r="G46" s="49">
        <v>13.75</v>
      </c>
      <c r="H46" s="49">
        <v>5.62</v>
      </c>
      <c r="I46" s="48"/>
    </row>
    <row r="47" spans="1:9" ht="12.75">
      <c r="A47" s="48" t="s">
        <v>66</v>
      </c>
      <c r="B47" s="49">
        <v>32.75</v>
      </c>
      <c r="C47" s="49">
        <v>12.5</v>
      </c>
      <c r="D47" s="49">
        <v>12</v>
      </c>
      <c r="E47" s="49">
        <v>42</v>
      </c>
      <c r="F47" s="49">
        <v>139</v>
      </c>
      <c r="G47" s="49">
        <v>7.25</v>
      </c>
      <c r="H47" s="49">
        <v>6.25</v>
      </c>
      <c r="I47" s="48"/>
    </row>
    <row r="48" spans="1:9" ht="12.75">
      <c r="A48" s="48" t="s">
        <v>172</v>
      </c>
      <c r="B48" s="49">
        <v>15.4</v>
      </c>
      <c r="C48" s="49">
        <v>2.88</v>
      </c>
      <c r="D48" s="49">
        <v>20</v>
      </c>
      <c r="E48" s="49">
        <v>22</v>
      </c>
      <c r="F48" s="49">
        <v>75</v>
      </c>
      <c r="G48" s="49">
        <v>7.44</v>
      </c>
      <c r="H48" s="49">
        <v>6.88</v>
      </c>
      <c r="I48" s="48"/>
    </row>
    <row r="49" spans="1:9" ht="12.75">
      <c r="A49" s="48" t="s">
        <v>177</v>
      </c>
      <c r="B49" s="49">
        <v>48.83</v>
      </c>
      <c r="C49" s="49">
        <v>26.94</v>
      </c>
      <c r="D49" s="49">
        <v>18</v>
      </c>
      <c r="E49" s="49">
        <v>63</v>
      </c>
      <c r="F49" s="49">
        <v>233</v>
      </c>
      <c r="G49" s="49">
        <v>18.45</v>
      </c>
      <c r="H49" s="49">
        <v>20.68</v>
      </c>
      <c r="I49" s="48"/>
    </row>
    <row r="50" spans="1:8" ht="12.75">
      <c r="A50" s="48" t="s">
        <v>179</v>
      </c>
      <c r="B50" s="49">
        <v>21.67</v>
      </c>
      <c r="C50" s="49">
        <v>4.17</v>
      </c>
      <c r="D50" s="49">
        <v>3</v>
      </c>
      <c r="E50" s="49">
        <v>24</v>
      </c>
      <c r="F50" s="49">
        <v>65</v>
      </c>
      <c r="G50" s="49">
        <v>2.34</v>
      </c>
      <c r="H50" s="49">
        <v>3.33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I11" sqref="I10:I11"/>
    </sheetView>
  </sheetViews>
  <sheetFormatPr defaultColWidth="9.140625" defaultRowHeight="12.75"/>
  <cols>
    <col min="1" max="1" width="18.140625" style="0" bestFit="1" customWidth="1"/>
    <col min="2" max="3" width="5.421875" style="0" bestFit="1" customWidth="1"/>
    <col min="4" max="4" width="4.140625" style="0" bestFit="1" customWidth="1"/>
    <col min="5" max="5" width="6.140625" style="0" bestFit="1" customWidth="1"/>
    <col min="6" max="6" width="7.7109375" style="0" bestFit="1" customWidth="1"/>
    <col min="7" max="7" width="9.7109375" style="0" bestFit="1" customWidth="1"/>
    <col min="8" max="8" width="7.57421875" style="0" bestFit="1" customWidth="1"/>
    <col min="9" max="9" width="22.00390625" style="0" customWidth="1"/>
    <col min="10" max="16384" width="36.7109375" style="0" customWidth="1"/>
  </cols>
  <sheetData>
    <row r="1" spans="1:9" ht="12.75">
      <c r="A1" s="48" t="s">
        <v>149</v>
      </c>
      <c r="B1" s="49">
        <v>24.5</v>
      </c>
      <c r="C1" s="49">
        <v>5.5</v>
      </c>
      <c r="D1" s="49">
        <v>6</v>
      </c>
      <c r="E1" s="48"/>
      <c r="F1" s="48"/>
      <c r="G1" s="48">
        <v>25</v>
      </c>
      <c r="H1" s="48">
        <v>10</v>
      </c>
      <c r="I1" s="48"/>
    </row>
    <row r="2" spans="1:9" ht="12.75">
      <c r="A2" s="48" t="s">
        <v>144</v>
      </c>
      <c r="B2" s="49">
        <v>17.5</v>
      </c>
      <c r="C2" s="49">
        <v>12.5</v>
      </c>
      <c r="D2" s="49">
        <v>6</v>
      </c>
      <c r="E2" s="48"/>
      <c r="F2" s="48"/>
      <c r="G2" s="48">
        <v>22</v>
      </c>
      <c r="H2" s="48">
        <v>13</v>
      </c>
      <c r="I2" s="48"/>
    </row>
    <row r="3" spans="1:9" ht="12.75">
      <c r="A3" s="48" t="s">
        <v>146</v>
      </c>
      <c r="B3" s="49">
        <v>15.5</v>
      </c>
      <c r="C3" s="49">
        <v>14.5</v>
      </c>
      <c r="D3" s="49">
        <v>6</v>
      </c>
      <c r="E3" s="48"/>
      <c r="F3" s="48"/>
      <c r="G3" s="48"/>
      <c r="H3" s="48"/>
      <c r="I3" s="48"/>
    </row>
    <row r="4" spans="1:9" ht="12.75">
      <c r="A4" s="48" t="s">
        <v>150</v>
      </c>
      <c r="B4" s="49">
        <v>14</v>
      </c>
      <c r="C4" s="49">
        <v>16</v>
      </c>
      <c r="D4" s="49">
        <v>6</v>
      </c>
      <c r="E4" s="48"/>
      <c r="F4" s="48"/>
      <c r="G4" s="48">
        <v>14</v>
      </c>
      <c r="H4" s="48">
        <v>16</v>
      </c>
      <c r="I4" s="48"/>
    </row>
    <row r="5" spans="1:9" ht="12.75">
      <c r="A5" s="48" t="s">
        <v>145</v>
      </c>
      <c r="B5" s="49">
        <v>13</v>
      </c>
      <c r="C5" s="49">
        <v>17</v>
      </c>
      <c r="D5" s="49">
        <v>6</v>
      </c>
      <c r="E5" s="48"/>
      <c r="F5" s="48"/>
      <c r="G5" s="48"/>
      <c r="H5" s="48"/>
      <c r="I5" s="48"/>
    </row>
    <row r="6" spans="1:9" ht="12.75">
      <c r="A6" s="48" t="s">
        <v>147</v>
      </c>
      <c r="B6" s="49">
        <v>11.5</v>
      </c>
      <c r="C6" s="49">
        <v>18.5</v>
      </c>
      <c r="D6" s="49">
        <v>6</v>
      </c>
      <c r="E6" s="48"/>
      <c r="F6" s="48"/>
      <c r="G6" s="48"/>
      <c r="H6" s="48"/>
      <c r="I6" s="48"/>
    </row>
    <row r="7" spans="1:9" ht="12.75">
      <c r="A7" s="48" t="s">
        <v>148</v>
      </c>
      <c r="B7" s="49">
        <v>9</v>
      </c>
      <c r="C7" s="49">
        <v>21</v>
      </c>
      <c r="D7" s="49">
        <v>6</v>
      </c>
      <c r="E7" s="48"/>
      <c r="F7" s="48"/>
      <c r="G7" s="48"/>
      <c r="H7" s="48"/>
      <c r="I7" s="48"/>
    </row>
    <row r="8" spans="1:9" ht="12.75">
      <c r="A8" s="48" t="s">
        <v>159</v>
      </c>
      <c r="B8" s="48" t="s">
        <v>152</v>
      </c>
      <c r="C8" s="48" t="s">
        <v>153</v>
      </c>
      <c r="D8" s="48" t="s">
        <v>154</v>
      </c>
      <c r="E8" s="48" t="s">
        <v>155</v>
      </c>
      <c r="F8" s="48" t="s">
        <v>156</v>
      </c>
      <c r="G8" s="48" t="s">
        <v>157</v>
      </c>
      <c r="H8" s="48" t="s">
        <v>158</v>
      </c>
      <c r="I8" s="48"/>
    </row>
    <row r="9" spans="1:9" ht="12.75">
      <c r="A9" s="48" t="s">
        <v>14</v>
      </c>
      <c r="B9" s="49">
        <v>64.48</v>
      </c>
      <c r="C9" s="49">
        <v>42.93</v>
      </c>
      <c r="D9" s="49">
        <v>23</v>
      </c>
      <c r="E9" s="49">
        <v>77</v>
      </c>
      <c r="F9" s="49">
        <v>272</v>
      </c>
      <c r="G9" s="49">
        <v>14.27</v>
      </c>
      <c r="H9" s="49">
        <v>13</v>
      </c>
      <c r="I9" s="48"/>
    </row>
    <row r="10" spans="1:9" ht="12.75">
      <c r="A10" s="48" t="s">
        <v>13</v>
      </c>
      <c r="B10" s="49">
        <v>70.7</v>
      </c>
      <c r="C10" s="49">
        <v>44.13</v>
      </c>
      <c r="D10" s="49">
        <v>20</v>
      </c>
      <c r="E10" s="49">
        <v>83</v>
      </c>
      <c r="F10" s="49">
        <v>305</v>
      </c>
      <c r="G10" s="49">
        <v>12.58</v>
      </c>
      <c r="H10" s="49">
        <v>10.42</v>
      </c>
      <c r="I10" s="48"/>
    </row>
    <row r="11" spans="1:9" ht="12.75">
      <c r="A11" s="48" t="s">
        <v>160</v>
      </c>
      <c r="B11" s="49">
        <v>41.91</v>
      </c>
      <c r="C11" s="49">
        <v>20.98</v>
      </c>
      <c r="D11" s="49">
        <v>23</v>
      </c>
      <c r="E11" s="49">
        <v>55</v>
      </c>
      <c r="F11" s="49">
        <v>190</v>
      </c>
      <c r="G11" s="49">
        <v>7.5</v>
      </c>
      <c r="H11" s="49">
        <v>8.67</v>
      </c>
      <c r="I11" s="48"/>
    </row>
    <row r="12" spans="1:9" ht="12.75">
      <c r="A12" s="48" t="s">
        <v>15</v>
      </c>
      <c r="B12" s="49">
        <v>28</v>
      </c>
      <c r="C12" s="49">
        <v>7.81</v>
      </c>
      <c r="D12" s="49">
        <v>8</v>
      </c>
      <c r="E12" s="49">
        <v>33</v>
      </c>
      <c r="F12" s="49">
        <v>117</v>
      </c>
      <c r="G12" s="49">
        <v>6.25</v>
      </c>
      <c r="H12" s="49">
        <v>5</v>
      </c>
      <c r="I12" s="48"/>
    </row>
    <row r="13" spans="1:9" ht="12.75">
      <c r="A13" s="48" t="s">
        <v>161</v>
      </c>
      <c r="B13" s="48"/>
      <c r="C13" s="48"/>
      <c r="D13" s="48"/>
      <c r="E13" s="48"/>
      <c r="F13" s="48"/>
      <c r="G13" s="48"/>
      <c r="H13" s="48"/>
      <c r="I13" s="48"/>
    </row>
    <row r="14" spans="1:9" ht="12.75">
      <c r="A14" s="48" t="s">
        <v>45</v>
      </c>
      <c r="B14" s="49">
        <v>42.95</v>
      </c>
      <c r="C14" s="49">
        <v>17.25</v>
      </c>
      <c r="D14" s="49">
        <v>20</v>
      </c>
      <c r="E14" s="49">
        <v>59</v>
      </c>
      <c r="F14" s="49">
        <v>189</v>
      </c>
      <c r="G14" s="49">
        <v>15.83</v>
      </c>
      <c r="H14" s="49">
        <v>15.21</v>
      </c>
      <c r="I14" s="48"/>
    </row>
    <row r="15" spans="1:9" ht="12.75">
      <c r="A15" s="48" t="s">
        <v>47</v>
      </c>
      <c r="B15" s="49">
        <v>60.88</v>
      </c>
      <c r="C15" s="49">
        <v>35.73</v>
      </c>
      <c r="D15" s="49">
        <v>24</v>
      </c>
      <c r="E15" s="49">
        <v>71</v>
      </c>
      <c r="F15" s="49">
        <v>263</v>
      </c>
      <c r="G15" s="49">
        <v>15.75</v>
      </c>
      <c r="H15" s="49">
        <v>16.87</v>
      </c>
      <c r="I15" s="48"/>
    </row>
    <row r="16" spans="1:9" ht="12.75">
      <c r="A16" s="48" t="s">
        <v>88</v>
      </c>
      <c r="B16" s="49">
        <v>70.45</v>
      </c>
      <c r="C16" s="49">
        <v>43.88</v>
      </c>
      <c r="D16" s="49">
        <v>20</v>
      </c>
      <c r="E16" s="49">
        <v>84</v>
      </c>
      <c r="F16" s="49">
        <v>313</v>
      </c>
      <c r="G16" s="49">
        <v>16.37</v>
      </c>
      <c r="H16" s="49">
        <v>21.72</v>
      </c>
      <c r="I16" s="48"/>
    </row>
    <row r="17" spans="1:9" ht="12.75">
      <c r="A17" s="48" t="s">
        <v>89</v>
      </c>
      <c r="B17" s="49">
        <v>37.08</v>
      </c>
      <c r="C17" s="49">
        <v>13.02</v>
      </c>
      <c r="D17" s="49">
        <v>24</v>
      </c>
      <c r="E17" s="49">
        <v>49</v>
      </c>
      <c r="F17" s="49">
        <v>175</v>
      </c>
      <c r="G17" s="49">
        <v>16.75</v>
      </c>
      <c r="H17" s="49">
        <v>16</v>
      </c>
      <c r="I17" s="48"/>
    </row>
    <row r="18" spans="1:9" ht="12.75">
      <c r="A18" s="48" t="s">
        <v>0</v>
      </c>
      <c r="B18" s="49">
        <v>37.58</v>
      </c>
      <c r="C18" s="49">
        <v>16.46</v>
      </c>
      <c r="D18" s="49">
        <v>12</v>
      </c>
      <c r="E18" s="49">
        <v>53</v>
      </c>
      <c r="F18" s="49">
        <v>163</v>
      </c>
      <c r="G18" s="49">
        <v>17</v>
      </c>
      <c r="H18" s="49">
        <v>15</v>
      </c>
      <c r="I18" s="48"/>
    </row>
    <row r="19" spans="1:9" ht="12.75">
      <c r="A19" s="48" t="s">
        <v>162</v>
      </c>
      <c r="B19" s="48"/>
      <c r="C19" s="48"/>
      <c r="D19" s="48"/>
      <c r="E19" s="48"/>
      <c r="F19" s="48"/>
      <c r="G19" s="48"/>
      <c r="H19" s="48"/>
      <c r="I19" s="48"/>
    </row>
    <row r="20" spans="1:9" ht="12.75">
      <c r="A20" s="48" t="s">
        <v>163</v>
      </c>
      <c r="B20" s="49">
        <v>43.38</v>
      </c>
      <c r="C20" s="49">
        <v>18.96</v>
      </c>
      <c r="D20" s="49">
        <v>24</v>
      </c>
      <c r="E20" s="49">
        <v>70</v>
      </c>
      <c r="F20" s="49">
        <v>196</v>
      </c>
      <c r="G20" s="49">
        <v>27.75</v>
      </c>
      <c r="H20" s="49">
        <v>27.12</v>
      </c>
      <c r="I20" s="48"/>
    </row>
    <row r="21" spans="1:9" ht="12.75">
      <c r="A21" s="48" t="s">
        <v>164</v>
      </c>
      <c r="B21" s="49">
        <v>63.63</v>
      </c>
      <c r="C21" s="49">
        <v>40</v>
      </c>
      <c r="D21" s="49">
        <v>24</v>
      </c>
      <c r="E21" s="49">
        <v>82</v>
      </c>
      <c r="F21" s="49">
        <v>287</v>
      </c>
      <c r="G21" s="49">
        <v>19.33</v>
      </c>
      <c r="H21" s="49">
        <v>20.21</v>
      </c>
      <c r="I21" s="48"/>
    </row>
    <row r="22" spans="1:9" ht="12.75">
      <c r="A22" s="48" t="s">
        <v>43</v>
      </c>
      <c r="B22" s="49">
        <v>43.05</v>
      </c>
      <c r="C22" s="49">
        <v>19.75</v>
      </c>
      <c r="D22" s="49">
        <v>20</v>
      </c>
      <c r="E22" s="49">
        <v>55</v>
      </c>
      <c r="F22" s="49">
        <v>204</v>
      </c>
      <c r="G22" s="49">
        <v>13.94</v>
      </c>
      <c r="H22" s="49">
        <v>17.5</v>
      </c>
      <c r="I22" s="48"/>
    </row>
    <row r="23" spans="1:9" ht="12.75">
      <c r="A23" s="48" t="s">
        <v>42</v>
      </c>
      <c r="B23" s="49">
        <v>53.58</v>
      </c>
      <c r="C23" s="49">
        <v>28.13</v>
      </c>
      <c r="D23" s="49">
        <v>24</v>
      </c>
      <c r="E23" s="49">
        <v>73</v>
      </c>
      <c r="F23" s="49">
        <v>230</v>
      </c>
      <c r="G23" s="49">
        <v>20.2</v>
      </c>
      <c r="H23" s="49">
        <v>20.62</v>
      </c>
      <c r="I23" s="48"/>
    </row>
    <row r="24" spans="1:9" ht="12.75">
      <c r="A24" s="48" t="s">
        <v>165</v>
      </c>
      <c r="B24" s="48"/>
      <c r="C24" s="48"/>
      <c r="D24" s="48"/>
      <c r="E24" s="48"/>
      <c r="F24" s="48"/>
      <c r="G24" s="48"/>
      <c r="H24" s="48"/>
      <c r="I24" s="48"/>
    </row>
    <row r="25" spans="1:9" ht="12.75">
      <c r="A25" s="48" t="s">
        <v>10</v>
      </c>
      <c r="B25" s="49">
        <v>49.26</v>
      </c>
      <c r="C25" s="49">
        <v>20.22</v>
      </c>
      <c r="D25" s="49">
        <v>23</v>
      </c>
      <c r="E25" s="49">
        <v>64</v>
      </c>
      <c r="F25" s="49">
        <v>208</v>
      </c>
      <c r="G25" s="49">
        <v>14.75</v>
      </c>
      <c r="H25" s="49">
        <v>12.5</v>
      </c>
      <c r="I25" s="48"/>
    </row>
    <row r="26" spans="1:9" ht="12.75">
      <c r="A26" s="48" t="s">
        <v>12</v>
      </c>
      <c r="B26" s="49">
        <v>39.43</v>
      </c>
      <c r="C26" s="49">
        <v>17.17</v>
      </c>
      <c r="D26" s="49">
        <v>23</v>
      </c>
      <c r="E26" s="49">
        <v>56</v>
      </c>
      <c r="F26" s="49">
        <v>182</v>
      </c>
      <c r="G26" s="49">
        <v>18.5</v>
      </c>
      <c r="H26" s="49">
        <v>13.12</v>
      </c>
      <c r="I26" s="48"/>
    </row>
    <row r="27" spans="1:9" ht="12.75">
      <c r="A27" s="48" t="s">
        <v>87</v>
      </c>
      <c r="B27" s="49">
        <v>49.09</v>
      </c>
      <c r="C27" s="49">
        <v>22.83</v>
      </c>
      <c r="D27" s="49">
        <v>23</v>
      </c>
      <c r="E27" s="49">
        <v>61</v>
      </c>
      <c r="F27" s="49">
        <v>220</v>
      </c>
      <c r="G27" s="49">
        <v>13.44</v>
      </c>
      <c r="H27" s="49">
        <v>14.37</v>
      </c>
      <c r="I27" s="48"/>
    </row>
    <row r="28" spans="1:9" ht="12.75">
      <c r="A28" s="48" t="s">
        <v>126</v>
      </c>
      <c r="B28" s="49">
        <v>33.43</v>
      </c>
      <c r="C28" s="49">
        <v>10.33</v>
      </c>
      <c r="D28" s="49">
        <v>23</v>
      </c>
      <c r="E28" s="49">
        <v>52</v>
      </c>
      <c r="F28" s="49">
        <v>180</v>
      </c>
      <c r="G28" s="49">
        <v>20</v>
      </c>
      <c r="H28" s="49">
        <v>19.06</v>
      </c>
      <c r="I28" s="48"/>
    </row>
    <row r="29" spans="1:9" ht="12.75">
      <c r="A29" s="48" t="s">
        <v>117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8"/>
    </row>
    <row r="30" spans="1:9" ht="12.75">
      <c r="A30" s="48" t="s">
        <v>166</v>
      </c>
      <c r="B30" s="48"/>
      <c r="C30" s="48"/>
      <c r="D30" s="48"/>
      <c r="E30" s="48"/>
      <c r="F30" s="48"/>
      <c r="G30" s="48"/>
      <c r="H30" s="48"/>
      <c r="I30" s="48"/>
    </row>
    <row r="31" spans="1:9" ht="12.75">
      <c r="A31" s="48" t="s">
        <v>38</v>
      </c>
      <c r="B31" s="49">
        <v>33.2</v>
      </c>
      <c r="C31" s="49">
        <v>10.7</v>
      </c>
      <c r="D31" s="49">
        <v>25</v>
      </c>
      <c r="E31" s="49">
        <v>44</v>
      </c>
      <c r="F31" s="49">
        <v>151</v>
      </c>
      <c r="G31" s="49">
        <v>11.5</v>
      </c>
      <c r="H31" s="49">
        <v>8.12</v>
      </c>
      <c r="I31" s="48"/>
    </row>
    <row r="32" spans="1:9" ht="12.75">
      <c r="A32" s="48" t="s">
        <v>37</v>
      </c>
      <c r="B32" s="49">
        <v>25.7</v>
      </c>
      <c r="C32" s="49">
        <v>5.75</v>
      </c>
      <c r="D32" s="49">
        <v>20</v>
      </c>
      <c r="E32" s="49">
        <v>36</v>
      </c>
      <c r="F32" s="49">
        <v>129</v>
      </c>
      <c r="G32" s="49">
        <v>3.75</v>
      </c>
      <c r="H32" s="49">
        <v>4.37</v>
      </c>
      <c r="I32" s="48"/>
    </row>
    <row r="33" spans="1:9" ht="12.75">
      <c r="A33" s="48" t="s">
        <v>167</v>
      </c>
      <c r="B33" s="49">
        <v>19.73</v>
      </c>
      <c r="C33" s="49">
        <v>3.17</v>
      </c>
      <c r="D33" s="49">
        <v>15</v>
      </c>
      <c r="E33" s="49">
        <v>30</v>
      </c>
      <c r="F33" s="49">
        <v>100</v>
      </c>
      <c r="G33" s="49">
        <v>12.12</v>
      </c>
      <c r="H33" s="49">
        <v>2.5</v>
      </c>
      <c r="I33" s="48"/>
    </row>
    <row r="34" spans="1:9" ht="12.75">
      <c r="A34" s="48" t="s">
        <v>35</v>
      </c>
      <c r="B34" s="49">
        <v>34.56</v>
      </c>
      <c r="C34" s="49">
        <v>13.06</v>
      </c>
      <c r="D34" s="49">
        <v>18</v>
      </c>
      <c r="E34" s="49">
        <v>45</v>
      </c>
      <c r="F34" s="49">
        <v>153</v>
      </c>
      <c r="G34" s="49">
        <v>12</v>
      </c>
      <c r="H34" s="49">
        <v>8.75</v>
      </c>
      <c r="I34" s="48"/>
    </row>
    <row r="35" spans="1:9" ht="12.75">
      <c r="A35" s="48" t="s">
        <v>36</v>
      </c>
      <c r="B35" s="49">
        <v>35.09</v>
      </c>
      <c r="C35" s="49">
        <v>10.23</v>
      </c>
      <c r="D35" s="49">
        <v>11</v>
      </c>
      <c r="E35" s="49">
        <v>41</v>
      </c>
      <c r="F35" s="49">
        <v>153</v>
      </c>
      <c r="G35" s="49">
        <v>10</v>
      </c>
      <c r="H35" s="49">
        <v>9.06</v>
      </c>
      <c r="I35" s="48"/>
    </row>
    <row r="36" spans="1:9" ht="12.75">
      <c r="A36" s="48" t="s">
        <v>85</v>
      </c>
      <c r="B36" s="48"/>
      <c r="C36" s="48"/>
      <c r="D36" s="48"/>
      <c r="E36" s="48"/>
      <c r="F36" s="48"/>
      <c r="G36" s="48"/>
      <c r="H36" s="48"/>
      <c r="I36" s="48"/>
    </row>
    <row r="37" spans="1:9" ht="12.75">
      <c r="A37" s="48" t="s">
        <v>93</v>
      </c>
      <c r="B37" s="49">
        <v>27.22</v>
      </c>
      <c r="C37" s="49">
        <v>6.39</v>
      </c>
      <c r="D37" s="49">
        <v>18</v>
      </c>
      <c r="E37" s="49">
        <v>34</v>
      </c>
      <c r="F37" s="49">
        <v>117</v>
      </c>
      <c r="G37" s="49">
        <v>6.67</v>
      </c>
      <c r="H37" s="49">
        <v>4.17</v>
      </c>
      <c r="I37" s="48"/>
    </row>
    <row r="38" spans="1:9" ht="12.75">
      <c r="A38" s="48" t="s">
        <v>91</v>
      </c>
      <c r="B38" s="49">
        <v>23.55</v>
      </c>
      <c r="C38" s="49">
        <v>3.41</v>
      </c>
      <c r="D38" s="49">
        <v>11</v>
      </c>
      <c r="E38" s="49">
        <v>32</v>
      </c>
      <c r="F38" s="49">
        <v>104</v>
      </c>
      <c r="G38" s="49">
        <v>10</v>
      </c>
      <c r="H38" s="49">
        <v>5.36</v>
      </c>
      <c r="I38" s="48"/>
    </row>
    <row r="39" spans="1:9" ht="12.75">
      <c r="A39" s="48" t="s">
        <v>168</v>
      </c>
      <c r="B39" s="49">
        <v>17.55</v>
      </c>
      <c r="C39" s="49">
        <v>4.55</v>
      </c>
      <c r="D39" s="49">
        <v>11</v>
      </c>
      <c r="E39" s="49">
        <v>31</v>
      </c>
      <c r="F39" s="49">
        <v>66</v>
      </c>
      <c r="G39" s="49">
        <v>13.78</v>
      </c>
      <c r="H39" s="49">
        <v>11.11</v>
      </c>
      <c r="I39" s="48"/>
    </row>
    <row r="40" spans="1:9" ht="12.75">
      <c r="A40" s="48" t="s">
        <v>169</v>
      </c>
      <c r="B40" s="49">
        <v>7.27</v>
      </c>
      <c r="C40" s="49">
        <v>1.36</v>
      </c>
      <c r="D40" s="49">
        <v>11</v>
      </c>
      <c r="E40" s="49">
        <v>18</v>
      </c>
      <c r="F40" s="49">
        <v>52</v>
      </c>
      <c r="G40" s="49">
        <v>5</v>
      </c>
      <c r="H40" s="49">
        <v>2.5</v>
      </c>
      <c r="I40" s="48"/>
    </row>
    <row r="41" spans="1:9" ht="12.75">
      <c r="A41" s="48" t="s">
        <v>17</v>
      </c>
      <c r="B41" s="49">
        <v>62.33</v>
      </c>
      <c r="C41" s="49">
        <v>36.04</v>
      </c>
      <c r="D41" s="49">
        <v>24</v>
      </c>
      <c r="E41" s="49">
        <v>80</v>
      </c>
      <c r="F41" s="49">
        <v>272</v>
      </c>
      <c r="G41" s="49">
        <v>18.8</v>
      </c>
      <c r="H41" s="49">
        <v>20.94</v>
      </c>
      <c r="I41" s="48" t="s">
        <v>64</v>
      </c>
    </row>
    <row r="42" spans="1:9" ht="12.75">
      <c r="A42" s="48" t="s">
        <v>18</v>
      </c>
      <c r="B42" s="49">
        <v>48.13</v>
      </c>
      <c r="C42" s="49">
        <v>25.63</v>
      </c>
      <c r="D42" s="49">
        <v>24</v>
      </c>
      <c r="E42" s="49">
        <v>64</v>
      </c>
      <c r="F42" s="49">
        <v>212</v>
      </c>
      <c r="G42" s="49">
        <v>15.5</v>
      </c>
      <c r="H42" s="49">
        <v>18.12</v>
      </c>
      <c r="I42" s="48"/>
    </row>
    <row r="43" spans="1:9" ht="12.75">
      <c r="A43" s="48" t="s">
        <v>21</v>
      </c>
      <c r="B43" s="49">
        <v>41.13</v>
      </c>
      <c r="C43" s="49">
        <v>17.6</v>
      </c>
      <c r="D43" s="49">
        <v>24</v>
      </c>
      <c r="E43" s="49">
        <v>64</v>
      </c>
      <c r="F43" s="49">
        <v>192</v>
      </c>
      <c r="G43" s="49">
        <v>24.25</v>
      </c>
      <c r="H43" s="49">
        <v>26.37</v>
      </c>
      <c r="I43" s="48"/>
    </row>
    <row r="44" spans="1:9" ht="12.75">
      <c r="A44" s="48" t="s">
        <v>65</v>
      </c>
      <c r="B44" s="49">
        <v>17.92</v>
      </c>
      <c r="C44" s="49">
        <v>3.96</v>
      </c>
      <c r="D44" s="49">
        <v>12</v>
      </c>
      <c r="E44" s="49">
        <v>27</v>
      </c>
      <c r="F44" s="49">
        <v>84</v>
      </c>
      <c r="G44" s="49">
        <v>13.75</v>
      </c>
      <c r="H44" s="49">
        <v>5.62</v>
      </c>
      <c r="I44" s="48"/>
    </row>
    <row r="45" spans="1:9" ht="12.75">
      <c r="A45" s="48" t="s">
        <v>66</v>
      </c>
      <c r="B45" s="49">
        <v>32.75</v>
      </c>
      <c r="C45" s="49">
        <v>12.5</v>
      </c>
      <c r="D45" s="49">
        <v>12</v>
      </c>
      <c r="E45" s="49">
        <v>42</v>
      </c>
      <c r="F45" s="49">
        <v>139</v>
      </c>
      <c r="G45" s="49">
        <v>7.25</v>
      </c>
      <c r="H45" s="49">
        <v>6.25</v>
      </c>
      <c r="I45" s="48"/>
    </row>
    <row r="46" spans="1:9" ht="12.75">
      <c r="A46" s="48" t="s">
        <v>172</v>
      </c>
      <c r="B46" s="49">
        <v>14.56</v>
      </c>
      <c r="C46" s="49">
        <v>2.66</v>
      </c>
      <c r="D46" s="49">
        <v>16</v>
      </c>
      <c r="E46" s="49">
        <v>21</v>
      </c>
      <c r="F46" s="49">
        <v>65</v>
      </c>
      <c r="G46" s="49">
        <v>6.5</v>
      </c>
      <c r="H46" s="49">
        <v>6.88</v>
      </c>
      <c r="I46" s="48"/>
    </row>
    <row r="47" spans="1:9" ht="12.75">
      <c r="A47" s="48" t="s">
        <v>177</v>
      </c>
      <c r="B47" s="49">
        <v>44.55</v>
      </c>
      <c r="C47" s="49">
        <v>21.82</v>
      </c>
      <c r="D47" s="49">
        <v>15</v>
      </c>
      <c r="E47" s="49">
        <v>63</v>
      </c>
      <c r="F47" s="49">
        <v>233</v>
      </c>
      <c r="G47" s="49">
        <v>18.45</v>
      </c>
      <c r="H47" s="49">
        <v>20.68</v>
      </c>
      <c r="I47" s="48"/>
    </row>
    <row r="48" spans="1:9" ht="12.75">
      <c r="A48" s="48" t="s">
        <v>179</v>
      </c>
      <c r="B48" s="49">
        <v>21.67</v>
      </c>
      <c r="C48" s="49">
        <v>4.17</v>
      </c>
      <c r="D48" s="49">
        <v>3</v>
      </c>
      <c r="E48" s="49">
        <v>24</v>
      </c>
      <c r="F48" s="49">
        <v>65</v>
      </c>
      <c r="G48" s="49">
        <v>2.34</v>
      </c>
      <c r="H48" s="49">
        <v>3.33</v>
      </c>
      <c r="I48" s="36"/>
    </row>
    <row r="49" spans="1:8" ht="12.75">
      <c r="A49" s="36"/>
      <c r="B49" s="36"/>
      <c r="C49" s="36"/>
      <c r="D49" s="36"/>
      <c r="E49" s="36"/>
      <c r="F49" s="36"/>
      <c r="G49" s="36"/>
      <c r="H49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F4" sqref="F4"/>
    </sheetView>
  </sheetViews>
  <sheetFormatPr defaultColWidth="9.140625" defaultRowHeight="12.75"/>
  <cols>
    <col min="1" max="1" width="18.140625" style="0" bestFit="1" customWidth="1"/>
    <col min="2" max="3" width="5.421875" style="0" bestFit="1" customWidth="1"/>
    <col min="4" max="4" width="4.140625" style="0" bestFit="1" customWidth="1"/>
    <col min="5" max="5" width="6.140625" style="0" bestFit="1" customWidth="1"/>
    <col min="6" max="6" width="7.7109375" style="0" bestFit="1" customWidth="1"/>
    <col min="7" max="7" width="7.421875" style="0" bestFit="1" customWidth="1"/>
    <col min="8" max="8" width="7.57421875" style="0" bestFit="1" customWidth="1"/>
  </cols>
  <sheetData>
    <row r="1" spans="1:9" ht="12.75">
      <c r="A1" s="48" t="s">
        <v>149</v>
      </c>
      <c r="B1" s="49">
        <v>19.5</v>
      </c>
      <c r="C1" s="49">
        <v>5.5</v>
      </c>
      <c r="D1" s="49">
        <v>5</v>
      </c>
      <c r="E1" s="48"/>
      <c r="F1" s="48"/>
      <c r="G1" s="48"/>
      <c r="H1" s="48"/>
      <c r="I1" s="48"/>
    </row>
    <row r="2" spans="1:9" ht="12.75">
      <c r="A2" s="48" t="s">
        <v>144</v>
      </c>
      <c r="B2" s="49">
        <v>17.5</v>
      </c>
      <c r="C2" s="49">
        <v>7.5</v>
      </c>
      <c r="D2" s="49">
        <v>5</v>
      </c>
      <c r="E2" s="48"/>
      <c r="F2" s="48"/>
      <c r="G2" s="48"/>
      <c r="H2" s="48"/>
      <c r="I2" s="48"/>
    </row>
    <row r="3" spans="1:9" ht="12.75">
      <c r="A3" s="48" t="s">
        <v>146</v>
      </c>
      <c r="B3" s="49">
        <v>15.5</v>
      </c>
      <c r="C3" s="49">
        <v>14.5</v>
      </c>
      <c r="D3" s="49">
        <v>6</v>
      </c>
      <c r="E3" s="48"/>
      <c r="F3" s="48"/>
      <c r="G3" s="48"/>
      <c r="H3" s="48"/>
      <c r="I3" s="48"/>
    </row>
    <row r="4" spans="1:9" ht="12.75">
      <c r="A4" s="48" t="s">
        <v>145</v>
      </c>
      <c r="B4" s="49">
        <v>13</v>
      </c>
      <c r="C4" s="49">
        <v>12</v>
      </c>
      <c r="D4" s="49">
        <v>5</v>
      </c>
      <c r="E4" s="48"/>
      <c r="F4" s="48"/>
      <c r="G4" s="48"/>
      <c r="H4" s="48"/>
      <c r="I4" s="48"/>
    </row>
    <row r="5" spans="1:9" ht="12.75">
      <c r="A5" s="48" t="s">
        <v>147</v>
      </c>
      <c r="B5" s="49">
        <v>10.5</v>
      </c>
      <c r="C5" s="49">
        <v>14.5</v>
      </c>
      <c r="D5" s="49">
        <v>5</v>
      </c>
      <c r="E5" s="48"/>
      <c r="F5" s="48"/>
      <c r="G5" s="48"/>
      <c r="H5" s="48"/>
      <c r="I5" s="48"/>
    </row>
    <row r="6" spans="1:9" ht="12.75">
      <c r="A6" s="48" t="s">
        <v>150</v>
      </c>
      <c r="B6" s="49">
        <v>9</v>
      </c>
      <c r="C6" s="49">
        <v>16</v>
      </c>
      <c r="D6" s="49">
        <v>5</v>
      </c>
      <c r="E6" s="48"/>
      <c r="F6" s="48"/>
      <c r="G6" s="48"/>
      <c r="H6" s="48"/>
      <c r="I6" s="48"/>
    </row>
    <row r="7" spans="1:9" ht="12.75">
      <c r="A7" s="48" t="s">
        <v>148</v>
      </c>
      <c r="B7" s="49">
        <v>5</v>
      </c>
      <c r="C7" s="49">
        <v>20</v>
      </c>
      <c r="D7" s="49">
        <v>5</v>
      </c>
      <c r="E7" s="48"/>
      <c r="F7" s="48"/>
      <c r="G7" s="48"/>
      <c r="H7" s="48"/>
      <c r="I7" s="48"/>
    </row>
    <row r="8" spans="1:9" ht="9" customHeight="1">
      <c r="A8" s="48" t="s">
        <v>159</v>
      </c>
      <c r="B8" s="48" t="s">
        <v>152</v>
      </c>
      <c r="C8" s="48" t="s">
        <v>153</v>
      </c>
      <c r="D8" s="48" t="s">
        <v>154</v>
      </c>
      <c r="E8" s="48" t="s">
        <v>155</v>
      </c>
      <c r="F8" s="48" t="s">
        <v>156</v>
      </c>
      <c r="G8" s="48" t="s">
        <v>157</v>
      </c>
      <c r="H8" s="48" t="s">
        <v>158</v>
      </c>
      <c r="I8" s="48"/>
    </row>
    <row r="9" spans="1:9" ht="12.75">
      <c r="A9" s="48" t="s">
        <v>14</v>
      </c>
      <c r="B9" s="49">
        <v>63.84</v>
      </c>
      <c r="C9" s="49">
        <v>42.89</v>
      </c>
      <c r="D9" s="49">
        <v>19</v>
      </c>
      <c r="E9" s="49">
        <v>77</v>
      </c>
      <c r="F9" s="49">
        <v>272</v>
      </c>
      <c r="G9" s="49">
        <v>14.27</v>
      </c>
      <c r="H9" s="49">
        <v>13</v>
      </c>
      <c r="I9" s="48"/>
    </row>
    <row r="10" spans="1:9" ht="12.75">
      <c r="A10" s="48" t="s">
        <v>13</v>
      </c>
      <c r="B10" s="49">
        <v>70.56</v>
      </c>
      <c r="C10" s="49">
        <v>44.06</v>
      </c>
      <c r="D10" s="49">
        <v>16</v>
      </c>
      <c r="E10" s="49">
        <v>83</v>
      </c>
      <c r="F10" s="49">
        <v>305</v>
      </c>
      <c r="G10" s="49">
        <v>12.58</v>
      </c>
      <c r="H10" s="49">
        <v>10.42</v>
      </c>
      <c r="I10" s="48"/>
    </row>
    <row r="11" spans="1:9" ht="12.75">
      <c r="A11" s="48" t="s">
        <v>160</v>
      </c>
      <c r="B11" s="49">
        <v>41.63</v>
      </c>
      <c r="C11" s="49">
        <v>21.32</v>
      </c>
      <c r="D11" s="49">
        <v>19</v>
      </c>
      <c r="E11" s="49">
        <v>55</v>
      </c>
      <c r="F11" s="49">
        <v>190</v>
      </c>
      <c r="G11" s="49">
        <v>7.5</v>
      </c>
      <c r="H11" s="49">
        <v>8.67</v>
      </c>
      <c r="I11" s="48"/>
    </row>
    <row r="12" spans="1:9" ht="12.75">
      <c r="A12" s="48" t="s">
        <v>15</v>
      </c>
      <c r="B12" s="49">
        <v>28</v>
      </c>
      <c r="C12" s="49">
        <v>7.81</v>
      </c>
      <c r="D12" s="49">
        <v>8</v>
      </c>
      <c r="E12" s="49">
        <v>33</v>
      </c>
      <c r="F12" s="49">
        <v>117</v>
      </c>
      <c r="G12" s="49">
        <v>6.25</v>
      </c>
      <c r="H12" s="49">
        <v>5</v>
      </c>
      <c r="I12" s="48"/>
    </row>
    <row r="13" spans="1:9" ht="12.75">
      <c r="A13" s="48" t="s">
        <v>161</v>
      </c>
      <c r="B13" s="48"/>
      <c r="C13" s="48"/>
      <c r="D13" s="48"/>
      <c r="E13" s="48"/>
      <c r="F13" s="48"/>
      <c r="G13" s="48"/>
      <c r="H13" s="48"/>
      <c r="I13" s="48"/>
    </row>
    <row r="14" spans="1:9" ht="12.75">
      <c r="A14" s="48" t="s">
        <v>45</v>
      </c>
      <c r="B14" s="49">
        <v>44.19</v>
      </c>
      <c r="C14" s="49">
        <v>18.59</v>
      </c>
      <c r="D14" s="49">
        <v>16</v>
      </c>
      <c r="E14" s="49">
        <v>59</v>
      </c>
      <c r="F14" s="49">
        <v>189</v>
      </c>
      <c r="G14" s="49">
        <v>15.83</v>
      </c>
      <c r="H14" s="49">
        <v>15.21</v>
      </c>
      <c r="I14" s="48"/>
    </row>
    <row r="15" spans="1:9" ht="12.75">
      <c r="A15" s="48" t="s">
        <v>47</v>
      </c>
      <c r="B15" s="49">
        <v>60.95</v>
      </c>
      <c r="C15" s="49">
        <v>36.13</v>
      </c>
      <c r="D15" s="49">
        <v>20</v>
      </c>
      <c r="E15" s="49">
        <v>71</v>
      </c>
      <c r="F15" s="49">
        <v>263</v>
      </c>
      <c r="G15" s="49">
        <v>15.75</v>
      </c>
      <c r="H15" s="49">
        <v>16.87</v>
      </c>
      <c r="I15" s="48"/>
    </row>
    <row r="16" spans="1:9" ht="12.75">
      <c r="A16" s="48" t="s">
        <v>88</v>
      </c>
      <c r="B16" s="49">
        <v>68.5</v>
      </c>
      <c r="C16" s="49">
        <v>40.78</v>
      </c>
      <c r="D16" s="49">
        <v>16</v>
      </c>
      <c r="E16" s="49">
        <v>81</v>
      </c>
      <c r="F16" s="49">
        <v>295</v>
      </c>
      <c r="G16" s="49">
        <v>16.37</v>
      </c>
      <c r="H16" s="49">
        <v>15.64</v>
      </c>
      <c r="I16" s="48"/>
    </row>
    <row r="17" spans="1:9" ht="12.75">
      <c r="A17" s="48" t="s">
        <v>89</v>
      </c>
      <c r="B17" s="49">
        <v>38</v>
      </c>
      <c r="C17" s="49">
        <v>14.13</v>
      </c>
      <c r="D17" s="49">
        <v>20</v>
      </c>
      <c r="E17" s="49">
        <v>49</v>
      </c>
      <c r="F17" s="49">
        <v>175</v>
      </c>
      <c r="G17" s="49">
        <v>16.75</v>
      </c>
      <c r="H17" s="49">
        <v>16</v>
      </c>
      <c r="I17" s="48"/>
    </row>
    <row r="18" spans="1:9" ht="12.75">
      <c r="A18" s="48" t="s">
        <v>0</v>
      </c>
      <c r="B18" s="49">
        <v>37.58</v>
      </c>
      <c r="C18" s="49">
        <v>16.46</v>
      </c>
      <c r="D18" s="49">
        <v>12</v>
      </c>
      <c r="E18" s="49">
        <v>53</v>
      </c>
      <c r="F18" s="49">
        <v>163</v>
      </c>
      <c r="G18" s="49">
        <v>17</v>
      </c>
      <c r="H18" s="49">
        <v>15</v>
      </c>
      <c r="I18" s="48"/>
    </row>
    <row r="19" spans="1:9" ht="12.75">
      <c r="A19" s="48" t="s">
        <v>162</v>
      </c>
      <c r="B19" s="48"/>
      <c r="C19" s="48"/>
      <c r="D19" s="48"/>
      <c r="E19" s="48"/>
      <c r="F19" s="48"/>
      <c r="G19" s="48"/>
      <c r="H19" s="48"/>
      <c r="I19" s="48"/>
    </row>
    <row r="20" spans="1:9" ht="12.75">
      <c r="A20" s="48" t="s">
        <v>163</v>
      </c>
      <c r="B20" s="49">
        <v>43.38</v>
      </c>
      <c r="C20" s="49">
        <v>18.96</v>
      </c>
      <c r="D20" s="49">
        <v>24</v>
      </c>
      <c r="E20" s="49">
        <v>70</v>
      </c>
      <c r="F20" s="49">
        <v>196</v>
      </c>
      <c r="G20" s="49">
        <v>27.75</v>
      </c>
      <c r="H20" s="49">
        <v>27.12</v>
      </c>
      <c r="I20" s="48"/>
    </row>
    <row r="21" spans="1:9" ht="12.75">
      <c r="A21" s="48" t="s">
        <v>164</v>
      </c>
      <c r="B21" s="49">
        <v>63.63</v>
      </c>
      <c r="C21" s="49">
        <v>40</v>
      </c>
      <c r="D21" s="49">
        <v>24</v>
      </c>
      <c r="E21" s="49">
        <v>82</v>
      </c>
      <c r="F21" s="49">
        <v>287</v>
      </c>
      <c r="G21" s="49">
        <v>19.33</v>
      </c>
      <c r="H21" s="49">
        <v>20.21</v>
      </c>
      <c r="I21" s="48"/>
    </row>
    <row r="22" spans="1:9" ht="12.75">
      <c r="A22" s="48" t="s">
        <v>43</v>
      </c>
      <c r="B22" s="49">
        <v>43.05</v>
      </c>
      <c r="C22" s="49">
        <v>19.75</v>
      </c>
      <c r="D22" s="49">
        <v>20</v>
      </c>
      <c r="E22" s="49">
        <v>55</v>
      </c>
      <c r="F22" s="49">
        <v>204</v>
      </c>
      <c r="G22" s="49">
        <v>13.94</v>
      </c>
      <c r="H22" s="49">
        <v>17.5</v>
      </c>
      <c r="I22" s="48"/>
    </row>
    <row r="23" spans="1:9" ht="12.75">
      <c r="A23" s="48" t="s">
        <v>42</v>
      </c>
      <c r="B23" s="49">
        <v>53.58</v>
      </c>
      <c r="C23" s="49">
        <v>28.13</v>
      </c>
      <c r="D23" s="49">
        <v>24</v>
      </c>
      <c r="E23" s="49">
        <v>73</v>
      </c>
      <c r="F23" s="49">
        <v>230</v>
      </c>
      <c r="G23" s="49">
        <v>20.2</v>
      </c>
      <c r="H23" s="49">
        <v>20.62</v>
      </c>
      <c r="I23" s="48"/>
    </row>
    <row r="24" spans="1:9" ht="12.75">
      <c r="A24" s="48" t="s">
        <v>165</v>
      </c>
      <c r="B24" s="48"/>
      <c r="C24" s="48"/>
      <c r="D24" s="48"/>
      <c r="E24" s="48"/>
      <c r="F24" s="48"/>
      <c r="G24" s="48"/>
      <c r="H24" s="48"/>
      <c r="I24" s="48"/>
    </row>
    <row r="25" spans="1:9" ht="12.75">
      <c r="A25" s="48" t="s">
        <v>10</v>
      </c>
      <c r="B25" s="49">
        <v>49.25</v>
      </c>
      <c r="C25" s="49">
        <v>20.13</v>
      </c>
      <c r="D25" s="49">
        <v>20</v>
      </c>
      <c r="E25" s="49">
        <v>64</v>
      </c>
      <c r="F25" s="49">
        <v>208</v>
      </c>
      <c r="G25" s="49">
        <v>14.75</v>
      </c>
      <c r="H25" s="49">
        <v>12.5</v>
      </c>
      <c r="I25" s="48"/>
    </row>
    <row r="26" spans="1:9" ht="12.75">
      <c r="A26" s="48" t="s">
        <v>12</v>
      </c>
      <c r="B26" s="49">
        <v>39.2</v>
      </c>
      <c r="C26" s="49">
        <v>16.63</v>
      </c>
      <c r="D26" s="49">
        <v>20</v>
      </c>
      <c r="E26" s="49">
        <v>56</v>
      </c>
      <c r="F26" s="49">
        <v>182</v>
      </c>
      <c r="G26" s="49">
        <v>18.5</v>
      </c>
      <c r="H26" s="49">
        <v>13.12</v>
      </c>
      <c r="I26" s="48"/>
    </row>
    <row r="27" spans="1:9" ht="12.75">
      <c r="A27" s="48" t="s">
        <v>87</v>
      </c>
      <c r="B27" s="49">
        <v>49.05</v>
      </c>
      <c r="C27" s="49">
        <v>22.63</v>
      </c>
      <c r="D27" s="49">
        <v>20</v>
      </c>
      <c r="E27" s="49">
        <v>61</v>
      </c>
      <c r="F27" s="49">
        <v>220</v>
      </c>
      <c r="G27" s="49">
        <v>13.44</v>
      </c>
      <c r="H27" s="49">
        <v>14.37</v>
      </c>
      <c r="I27" s="48"/>
    </row>
    <row r="28" spans="1:9" ht="12.75">
      <c r="A28" s="48" t="s">
        <v>126</v>
      </c>
      <c r="B28" s="49">
        <v>34.6</v>
      </c>
      <c r="C28" s="49">
        <v>10.63</v>
      </c>
      <c r="D28" s="49">
        <v>20</v>
      </c>
      <c r="E28" s="49">
        <v>52</v>
      </c>
      <c r="F28" s="49">
        <v>180</v>
      </c>
      <c r="G28" s="49">
        <v>20</v>
      </c>
      <c r="H28" s="49">
        <v>19.06</v>
      </c>
      <c r="I28" s="48"/>
    </row>
    <row r="29" spans="1:9" ht="12.75">
      <c r="A29" s="48" t="s">
        <v>117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8"/>
    </row>
    <row r="30" spans="1:9" ht="12.75">
      <c r="A30" s="48" t="s">
        <v>166</v>
      </c>
      <c r="B30" s="48"/>
      <c r="C30" s="48"/>
      <c r="D30" s="48"/>
      <c r="E30" s="48"/>
      <c r="F30" s="48"/>
      <c r="G30" s="48"/>
      <c r="H30" s="48"/>
      <c r="I30" s="48"/>
    </row>
    <row r="31" spans="1:9" ht="12.75">
      <c r="A31" s="48" t="s">
        <v>38</v>
      </c>
      <c r="B31" s="49">
        <v>33.23</v>
      </c>
      <c r="C31" s="49">
        <v>10.91</v>
      </c>
      <c r="D31" s="49">
        <v>22</v>
      </c>
      <c r="E31" s="49">
        <v>44</v>
      </c>
      <c r="F31" s="49">
        <v>151</v>
      </c>
      <c r="G31" s="49">
        <v>11.5</v>
      </c>
      <c r="H31" s="49">
        <v>8.12</v>
      </c>
      <c r="I31" s="48"/>
    </row>
    <row r="32" spans="1:9" ht="12.75">
      <c r="A32" s="48" t="s">
        <v>37</v>
      </c>
      <c r="B32" s="49">
        <v>25.7</v>
      </c>
      <c r="C32" s="49">
        <v>5.75</v>
      </c>
      <c r="D32" s="49">
        <v>20</v>
      </c>
      <c r="E32" s="49">
        <v>36</v>
      </c>
      <c r="F32" s="49">
        <v>129</v>
      </c>
      <c r="G32" s="49">
        <v>3.75</v>
      </c>
      <c r="H32" s="49">
        <v>4.37</v>
      </c>
      <c r="I32" s="48"/>
    </row>
    <row r="33" spans="1:9" ht="12.75">
      <c r="A33" s="48" t="s">
        <v>167</v>
      </c>
      <c r="B33" s="49">
        <v>20.25</v>
      </c>
      <c r="C33" s="49">
        <v>2.92</v>
      </c>
      <c r="D33" s="49">
        <v>12</v>
      </c>
      <c r="E33" s="49">
        <v>30</v>
      </c>
      <c r="F33" s="49">
        <v>100</v>
      </c>
      <c r="G33" s="49">
        <v>12.12</v>
      </c>
      <c r="H33" s="49">
        <v>2.5</v>
      </c>
      <c r="I33" s="48"/>
    </row>
    <row r="34" spans="1:9" ht="12.75">
      <c r="A34" s="48" t="s">
        <v>35</v>
      </c>
      <c r="B34" s="49">
        <v>34.56</v>
      </c>
      <c r="C34" s="49">
        <v>13.06</v>
      </c>
      <c r="D34" s="49">
        <v>18</v>
      </c>
      <c r="E34" s="49">
        <v>45</v>
      </c>
      <c r="F34" s="49">
        <v>153</v>
      </c>
      <c r="G34" s="49">
        <v>12</v>
      </c>
      <c r="H34" s="49">
        <v>8.75</v>
      </c>
      <c r="I34" s="48"/>
    </row>
    <row r="35" spans="1:9" ht="12.75">
      <c r="A35" s="48" t="s">
        <v>36</v>
      </c>
      <c r="B35" s="49">
        <v>33.88</v>
      </c>
      <c r="C35" s="49">
        <v>8.44</v>
      </c>
      <c r="D35" s="49">
        <v>8</v>
      </c>
      <c r="E35" s="49">
        <v>41</v>
      </c>
      <c r="F35" s="49">
        <v>141</v>
      </c>
      <c r="G35" s="49">
        <v>10</v>
      </c>
      <c r="H35" s="49">
        <v>5</v>
      </c>
      <c r="I35" s="48"/>
    </row>
    <row r="36" spans="1:9" ht="12.75">
      <c r="A36" s="48" t="s">
        <v>85</v>
      </c>
      <c r="B36" s="48"/>
      <c r="C36" s="48"/>
      <c r="D36" s="48"/>
      <c r="E36" s="48"/>
      <c r="F36" s="48"/>
      <c r="G36" s="48"/>
      <c r="H36" s="48"/>
      <c r="I36" s="48"/>
    </row>
    <row r="37" spans="1:9" ht="12.75">
      <c r="A37" s="48" t="s">
        <v>93</v>
      </c>
      <c r="B37" s="49">
        <v>27.73</v>
      </c>
      <c r="C37" s="49">
        <v>6</v>
      </c>
      <c r="D37" s="49">
        <v>15</v>
      </c>
      <c r="E37" s="49">
        <v>34</v>
      </c>
      <c r="F37" s="49">
        <v>117</v>
      </c>
      <c r="G37" s="49">
        <v>6.67</v>
      </c>
      <c r="H37" s="49">
        <v>4.17</v>
      </c>
      <c r="I37" s="48"/>
    </row>
    <row r="38" spans="1:9" ht="12.75">
      <c r="A38" s="48" t="s">
        <v>91</v>
      </c>
      <c r="B38" s="49">
        <v>23.55</v>
      </c>
      <c r="C38" s="49">
        <v>3.41</v>
      </c>
      <c r="D38" s="49">
        <v>11</v>
      </c>
      <c r="E38" s="49">
        <v>32</v>
      </c>
      <c r="F38" s="49">
        <v>104</v>
      </c>
      <c r="G38" s="49">
        <v>10</v>
      </c>
      <c r="H38" s="49">
        <v>5.36</v>
      </c>
      <c r="I38" s="48"/>
    </row>
    <row r="39" spans="1:9" ht="12.75">
      <c r="A39" s="48" t="s">
        <v>168</v>
      </c>
      <c r="B39" s="49">
        <v>17.55</v>
      </c>
      <c r="C39" s="49">
        <v>4.55</v>
      </c>
      <c r="D39" s="49">
        <v>11</v>
      </c>
      <c r="E39" s="49">
        <v>31</v>
      </c>
      <c r="F39" s="49">
        <v>66</v>
      </c>
      <c r="G39" s="49">
        <v>13.78</v>
      </c>
      <c r="H39" s="49">
        <v>11.11</v>
      </c>
      <c r="I39" s="48"/>
    </row>
    <row r="40" spans="1:9" ht="12.75">
      <c r="A40" s="48" t="s">
        <v>169</v>
      </c>
      <c r="B40" s="49">
        <v>8.25</v>
      </c>
      <c r="C40" s="49">
        <v>1.88</v>
      </c>
      <c r="D40" s="49">
        <v>8</v>
      </c>
      <c r="E40" s="49">
        <v>18</v>
      </c>
      <c r="F40" s="49">
        <v>52</v>
      </c>
      <c r="G40" s="49">
        <v>5</v>
      </c>
      <c r="H40" s="49">
        <v>2.5</v>
      </c>
      <c r="I40" s="48"/>
    </row>
    <row r="41" spans="1:9" ht="12.75">
      <c r="A41" s="48" t="s">
        <v>170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8"/>
    </row>
    <row r="42" spans="1:9" ht="12.75">
      <c r="A42" s="48" t="s">
        <v>171</v>
      </c>
      <c r="B42" s="48"/>
      <c r="C42" s="48"/>
      <c r="D42" s="48"/>
      <c r="E42" s="48"/>
      <c r="F42" s="48"/>
      <c r="G42" s="48"/>
      <c r="H42" s="48"/>
      <c r="I42" s="48"/>
    </row>
    <row r="43" spans="1:9" ht="12.75">
      <c r="A43" s="48" t="s">
        <v>17</v>
      </c>
      <c r="B43" s="49">
        <v>61.2</v>
      </c>
      <c r="C43" s="49">
        <v>34.25</v>
      </c>
      <c r="D43" s="49">
        <v>20</v>
      </c>
      <c r="E43" s="49">
        <v>75</v>
      </c>
      <c r="F43" s="49">
        <v>256</v>
      </c>
      <c r="G43" s="49">
        <v>15.62</v>
      </c>
      <c r="H43" s="49">
        <v>20.94</v>
      </c>
      <c r="I43" s="48"/>
    </row>
    <row r="44" spans="1:9" ht="12.75">
      <c r="A44" s="48" t="s">
        <v>18</v>
      </c>
      <c r="B44" s="49">
        <v>49.2</v>
      </c>
      <c r="C44" s="49">
        <v>26.63</v>
      </c>
      <c r="D44" s="49">
        <v>20</v>
      </c>
      <c r="E44" s="49">
        <v>64</v>
      </c>
      <c r="F44" s="49">
        <v>212</v>
      </c>
      <c r="G44" s="49">
        <v>15.5</v>
      </c>
      <c r="H44" s="49">
        <v>18.12</v>
      </c>
      <c r="I44" s="48"/>
    </row>
    <row r="45" spans="1:9" ht="12.75">
      <c r="A45" s="48" t="s">
        <v>21</v>
      </c>
      <c r="B45" s="49">
        <v>39.75</v>
      </c>
      <c r="C45" s="49">
        <v>16.13</v>
      </c>
      <c r="D45" s="49">
        <v>20</v>
      </c>
      <c r="E45" s="49">
        <v>53</v>
      </c>
      <c r="F45" s="49">
        <v>192</v>
      </c>
      <c r="G45" s="49">
        <v>17.08</v>
      </c>
      <c r="H45" s="49">
        <v>15.62</v>
      </c>
      <c r="I45" s="48"/>
    </row>
    <row r="46" spans="1:9" ht="12.75">
      <c r="A46" s="48" t="s">
        <v>65</v>
      </c>
      <c r="B46" s="49">
        <v>17.92</v>
      </c>
      <c r="C46" s="49">
        <v>3.96</v>
      </c>
      <c r="D46" s="49">
        <v>12</v>
      </c>
      <c r="E46" s="49">
        <v>27</v>
      </c>
      <c r="F46" s="49">
        <v>84</v>
      </c>
      <c r="G46" s="49">
        <v>13.75</v>
      </c>
      <c r="H46" s="49">
        <v>5.62</v>
      </c>
      <c r="I46" s="48"/>
    </row>
    <row r="47" spans="1:9" ht="12.75">
      <c r="A47" s="48" t="s">
        <v>66</v>
      </c>
      <c r="B47" s="49">
        <v>32.75</v>
      </c>
      <c r="C47" s="49">
        <v>12.5</v>
      </c>
      <c r="D47" s="49">
        <v>12</v>
      </c>
      <c r="E47" s="49">
        <v>42</v>
      </c>
      <c r="F47" s="49">
        <v>139</v>
      </c>
      <c r="G47" s="49">
        <v>7.25</v>
      </c>
      <c r="H47" s="49">
        <v>6.25</v>
      </c>
      <c r="I47" s="48"/>
    </row>
    <row r="48" spans="1:9" ht="12.75">
      <c r="A48" s="48" t="s">
        <v>172</v>
      </c>
      <c r="B48" s="49">
        <v>14.56</v>
      </c>
      <c r="C48" s="49">
        <v>2.66</v>
      </c>
      <c r="D48" s="49">
        <v>16</v>
      </c>
      <c r="E48" s="49">
        <v>21</v>
      </c>
      <c r="F48" s="49">
        <v>65</v>
      </c>
      <c r="G48" s="49">
        <v>6.5</v>
      </c>
      <c r="H48" s="49">
        <v>6.88</v>
      </c>
      <c r="I48" s="48"/>
    </row>
    <row r="49" spans="1:8" ht="12.75">
      <c r="A49" s="48" t="s">
        <v>177</v>
      </c>
      <c r="B49" s="49">
        <v>44.55</v>
      </c>
      <c r="C49" s="49">
        <v>21.82</v>
      </c>
      <c r="D49" s="49">
        <v>11</v>
      </c>
      <c r="E49" s="49">
        <v>56</v>
      </c>
      <c r="F49" s="49">
        <v>199</v>
      </c>
      <c r="G49" s="49">
        <v>17</v>
      </c>
      <c r="H49" s="49">
        <v>12.5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C2" sqref="C2:C8"/>
    </sheetView>
  </sheetViews>
  <sheetFormatPr defaultColWidth="9.140625" defaultRowHeight="12.75"/>
  <cols>
    <col min="1" max="1" width="18.140625" style="0" bestFit="1" customWidth="1"/>
    <col min="2" max="3" width="5.421875" style="0" bestFit="1" customWidth="1"/>
    <col min="4" max="4" width="7.57421875" style="0" bestFit="1" customWidth="1"/>
    <col min="5" max="5" width="6.140625" style="0" bestFit="1" customWidth="1"/>
    <col min="6" max="6" width="7.7109375" style="0" bestFit="1" customWidth="1"/>
    <col min="7" max="7" width="7.421875" style="0" bestFit="1" customWidth="1"/>
    <col min="8" max="8" width="7.57421875" style="0" bestFit="1" customWidth="1"/>
  </cols>
  <sheetData>
    <row r="1" spans="1:9" ht="12.75">
      <c r="A1" s="48" t="s">
        <v>140</v>
      </c>
      <c r="B1" s="48" t="s">
        <v>141</v>
      </c>
      <c r="C1" s="48" t="s">
        <v>142</v>
      </c>
      <c r="D1" s="48" t="s">
        <v>143</v>
      </c>
      <c r="E1" s="48"/>
      <c r="F1" s="48"/>
      <c r="G1" s="48"/>
      <c r="H1" s="48"/>
      <c r="I1" s="48"/>
    </row>
    <row r="2" spans="1:9" ht="12.75">
      <c r="A2" s="48" t="s">
        <v>144</v>
      </c>
      <c r="B2" s="49">
        <v>17.5</v>
      </c>
      <c r="C2" s="49">
        <v>2.5</v>
      </c>
      <c r="D2" s="49">
        <v>4</v>
      </c>
      <c r="E2" s="48"/>
      <c r="F2" s="48"/>
      <c r="G2" s="48"/>
      <c r="H2" s="48"/>
      <c r="I2" s="48"/>
    </row>
    <row r="3" spans="1:9" ht="12.75">
      <c r="A3" s="48" t="s">
        <v>149</v>
      </c>
      <c r="B3" s="49">
        <v>15.5</v>
      </c>
      <c r="C3" s="49">
        <v>4.5</v>
      </c>
      <c r="D3" s="49">
        <v>4</v>
      </c>
      <c r="E3" s="48"/>
      <c r="F3" s="48"/>
      <c r="G3" s="48"/>
      <c r="H3" s="48"/>
      <c r="I3" s="48"/>
    </row>
    <row r="4" spans="1:9" ht="12.75">
      <c r="A4" s="48" t="s">
        <v>146</v>
      </c>
      <c r="B4" s="49">
        <v>12.5</v>
      </c>
      <c r="C4" s="49">
        <v>12.5</v>
      </c>
      <c r="D4" s="49">
        <v>5</v>
      </c>
      <c r="E4" s="48"/>
      <c r="F4" s="48"/>
      <c r="G4" s="48"/>
      <c r="H4" s="48"/>
      <c r="I4" s="48"/>
    </row>
    <row r="5" spans="1:9" ht="12.75">
      <c r="A5" s="48" t="s">
        <v>147</v>
      </c>
      <c r="B5" s="49">
        <v>9.5</v>
      </c>
      <c r="C5" s="49">
        <v>10.5</v>
      </c>
      <c r="D5" s="49">
        <v>4</v>
      </c>
      <c r="E5" s="48"/>
      <c r="F5" s="48"/>
      <c r="G5" s="48"/>
      <c r="H5" s="48"/>
      <c r="I5" s="48"/>
    </row>
    <row r="6" spans="1:9" ht="12.75">
      <c r="A6" s="48" t="s">
        <v>145</v>
      </c>
      <c r="B6" s="49">
        <v>8</v>
      </c>
      <c r="C6" s="49">
        <v>12</v>
      </c>
      <c r="D6" s="49">
        <v>4</v>
      </c>
      <c r="E6" s="48"/>
      <c r="F6" s="48"/>
      <c r="G6" s="48"/>
      <c r="H6" s="48"/>
      <c r="I6" s="48"/>
    </row>
    <row r="7" spans="1:9" ht="12.75">
      <c r="A7" s="48" t="s">
        <v>150</v>
      </c>
      <c r="B7" s="49">
        <v>7</v>
      </c>
      <c r="C7" s="49">
        <v>13</v>
      </c>
      <c r="D7" s="49">
        <v>4</v>
      </c>
      <c r="E7" s="48"/>
      <c r="F7" s="48"/>
      <c r="G7" s="48"/>
      <c r="H7" s="48"/>
      <c r="I7" s="48"/>
    </row>
    <row r="8" spans="1:9" ht="12.75">
      <c r="A8" s="48" t="s">
        <v>148</v>
      </c>
      <c r="B8" s="49">
        <v>5</v>
      </c>
      <c r="C8" s="49">
        <v>20</v>
      </c>
      <c r="D8" s="49">
        <v>5</v>
      </c>
      <c r="E8" s="48"/>
      <c r="F8" s="48"/>
      <c r="G8" s="48"/>
      <c r="H8" s="48"/>
      <c r="I8" s="48"/>
    </row>
    <row r="9" spans="1:9" ht="12.75">
      <c r="A9" s="48" t="s">
        <v>151</v>
      </c>
      <c r="B9" s="49">
        <v>0</v>
      </c>
      <c r="C9" s="49">
        <v>0</v>
      </c>
      <c r="D9" s="49">
        <v>0</v>
      </c>
      <c r="E9" s="48"/>
      <c r="F9" s="48"/>
      <c r="G9" s="48"/>
      <c r="H9" s="48"/>
      <c r="I9" s="48"/>
    </row>
    <row r="10" spans="1:9" ht="25.5">
      <c r="A10" s="48"/>
      <c r="B10" s="48" t="s">
        <v>152</v>
      </c>
      <c r="C10" s="48" t="s">
        <v>153</v>
      </c>
      <c r="D10" s="48" t="s">
        <v>154</v>
      </c>
      <c r="E10" s="48" t="s">
        <v>155</v>
      </c>
      <c r="F10" s="48" t="s">
        <v>156</v>
      </c>
      <c r="G10" s="48" t="s">
        <v>178</v>
      </c>
      <c r="H10" s="48" t="s">
        <v>158</v>
      </c>
      <c r="I10" s="48"/>
    </row>
    <row r="11" spans="1:9" ht="12.75">
      <c r="A11" s="48" t="s">
        <v>159</v>
      </c>
      <c r="B11" s="48"/>
      <c r="C11" s="48"/>
      <c r="D11" s="48"/>
      <c r="E11" s="48"/>
      <c r="F11" s="48"/>
      <c r="G11" s="48"/>
      <c r="H11" s="48"/>
      <c r="I11" s="48"/>
    </row>
    <row r="12" spans="1:9" ht="12.75">
      <c r="A12" s="48" t="s">
        <v>14</v>
      </c>
      <c r="B12" s="49">
        <v>62.73</v>
      </c>
      <c r="C12" s="49">
        <v>42</v>
      </c>
      <c r="D12" s="49">
        <v>15</v>
      </c>
      <c r="E12" s="49">
        <v>75</v>
      </c>
      <c r="F12" s="49">
        <v>258</v>
      </c>
      <c r="G12" s="49">
        <v>12.73</v>
      </c>
      <c r="H12" s="49">
        <v>8.57</v>
      </c>
      <c r="I12" s="48"/>
    </row>
    <row r="13" spans="1:9" ht="12.75">
      <c r="A13" s="48" t="s">
        <v>13</v>
      </c>
      <c r="B13" s="49">
        <v>70.42</v>
      </c>
      <c r="C13" s="49">
        <v>44.58</v>
      </c>
      <c r="D13" s="49">
        <v>12</v>
      </c>
      <c r="E13" s="49">
        <v>80</v>
      </c>
      <c r="F13" s="49">
        <v>305</v>
      </c>
      <c r="G13" s="49">
        <v>4.5</v>
      </c>
      <c r="H13" s="49">
        <v>6.87</v>
      </c>
      <c r="I13" s="48"/>
    </row>
    <row r="14" spans="1:9" ht="12.75">
      <c r="A14" s="48" t="s">
        <v>160</v>
      </c>
      <c r="B14" s="49">
        <v>41.73</v>
      </c>
      <c r="C14" s="49">
        <v>21.33</v>
      </c>
      <c r="D14" s="49">
        <v>15</v>
      </c>
      <c r="E14" s="49">
        <v>55</v>
      </c>
      <c r="F14" s="49">
        <v>190</v>
      </c>
      <c r="G14" s="49">
        <v>7.5</v>
      </c>
      <c r="H14" s="49">
        <v>7.5</v>
      </c>
      <c r="I14" s="48"/>
    </row>
    <row r="15" spans="1:9" ht="12.75">
      <c r="A15" s="48" t="s">
        <v>15</v>
      </c>
      <c r="B15" s="49">
        <v>26.75</v>
      </c>
      <c r="C15" s="49">
        <v>7.5</v>
      </c>
      <c r="D15" s="49">
        <v>4</v>
      </c>
      <c r="E15" s="49">
        <v>33</v>
      </c>
      <c r="F15" s="49">
        <v>107</v>
      </c>
      <c r="G15" s="49">
        <v>6.25</v>
      </c>
      <c r="H15" s="49">
        <v>5</v>
      </c>
      <c r="I15" s="48"/>
    </row>
    <row r="16" spans="1:9" ht="12.75">
      <c r="A16" s="48" t="s">
        <v>161</v>
      </c>
      <c r="B16" s="48"/>
      <c r="C16" s="48"/>
      <c r="D16" s="48"/>
      <c r="E16" s="48"/>
      <c r="F16" s="48"/>
      <c r="G16" s="48"/>
      <c r="H16" s="48"/>
      <c r="I16" s="48"/>
    </row>
    <row r="17" spans="1:9" ht="12.75">
      <c r="A17" s="48" t="s">
        <v>45</v>
      </c>
      <c r="B17" s="49">
        <v>43.17</v>
      </c>
      <c r="C17" s="49">
        <v>17.29</v>
      </c>
      <c r="D17" s="49">
        <v>12</v>
      </c>
      <c r="E17" s="49">
        <v>50</v>
      </c>
      <c r="F17" s="49">
        <v>181</v>
      </c>
      <c r="G17" s="49">
        <v>7.5</v>
      </c>
      <c r="H17" s="49">
        <v>5.94</v>
      </c>
      <c r="I17" s="48"/>
    </row>
    <row r="18" spans="1:9" ht="12.75">
      <c r="A18" s="48" t="s">
        <v>47</v>
      </c>
      <c r="B18" s="49">
        <v>60.69</v>
      </c>
      <c r="C18" s="49">
        <v>35.94</v>
      </c>
      <c r="D18" s="49">
        <v>16</v>
      </c>
      <c r="E18" s="49">
        <v>71</v>
      </c>
      <c r="F18" s="49">
        <v>263</v>
      </c>
      <c r="G18" s="49">
        <v>15.75</v>
      </c>
      <c r="H18" s="49">
        <v>16.87</v>
      </c>
      <c r="I18" s="48"/>
    </row>
    <row r="19" spans="1:9" ht="12.75">
      <c r="A19" s="48" t="s">
        <v>88</v>
      </c>
      <c r="B19" s="49">
        <v>67.67</v>
      </c>
      <c r="C19" s="49">
        <v>40</v>
      </c>
      <c r="D19" s="49">
        <v>12</v>
      </c>
      <c r="E19" s="49">
        <v>81</v>
      </c>
      <c r="F19" s="49">
        <v>295</v>
      </c>
      <c r="G19" s="49">
        <v>16.37</v>
      </c>
      <c r="H19" s="49">
        <v>15.64</v>
      </c>
      <c r="I19" s="48"/>
    </row>
    <row r="20" spans="1:9" ht="12.75">
      <c r="A20" s="48" t="s">
        <v>89</v>
      </c>
      <c r="B20" s="49">
        <v>37.19</v>
      </c>
      <c r="C20" s="49">
        <v>13.13</v>
      </c>
      <c r="D20" s="49">
        <v>16</v>
      </c>
      <c r="E20" s="49">
        <v>49</v>
      </c>
      <c r="F20" s="49">
        <v>175</v>
      </c>
      <c r="G20" s="49">
        <v>16.75</v>
      </c>
      <c r="H20" s="49">
        <v>16</v>
      </c>
      <c r="I20" s="48"/>
    </row>
    <row r="21" spans="1:9" ht="12.75">
      <c r="A21" s="48" t="s">
        <v>0</v>
      </c>
      <c r="B21" s="49">
        <v>37.58</v>
      </c>
      <c r="C21" s="49">
        <v>16.46</v>
      </c>
      <c r="D21" s="49">
        <v>12</v>
      </c>
      <c r="E21" s="49">
        <v>53</v>
      </c>
      <c r="F21" s="49">
        <v>163</v>
      </c>
      <c r="G21" s="49">
        <v>17</v>
      </c>
      <c r="H21" s="49">
        <v>15</v>
      </c>
      <c r="I21" s="48"/>
    </row>
    <row r="22" spans="1:9" ht="12.75">
      <c r="A22" s="48" t="s">
        <v>162</v>
      </c>
      <c r="B22" s="48"/>
      <c r="C22" s="48"/>
      <c r="D22" s="48"/>
      <c r="E22" s="48"/>
      <c r="F22" s="48"/>
      <c r="G22" s="48"/>
      <c r="H22" s="48"/>
      <c r="I22" s="48"/>
    </row>
    <row r="23" spans="1:9" ht="12.75">
      <c r="A23" s="48" t="s">
        <v>163</v>
      </c>
      <c r="B23" s="49">
        <v>42.25</v>
      </c>
      <c r="C23" s="49">
        <v>17.88</v>
      </c>
      <c r="D23" s="49">
        <v>20</v>
      </c>
      <c r="E23" s="49">
        <v>55</v>
      </c>
      <c r="F23" s="49">
        <v>190</v>
      </c>
      <c r="G23" s="49">
        <v>14.06</v>
      </c>
      <c r="H23" s="49">
        <v>14.37</v>
      </c>
      <c r="I23" s="48"/>
    </row>
    <row r="24" spans="1:9" ht="12.75">
      <c r="A24" s="48" t="s">
        <v>164</v>
      </c>
      <c r="B24" s="49">
        <v>64.25</v>
      </c>
      <c r="C24" s="49">
        <v>40.63</v>
      </c>
      <c r="D24" s="49">
        <v>20</v>
      </c>
      <c r="E24" s="49">
        <v>82</v>
      </c>
      <c r="F24" s="49">
        <v>287</v>
      </c>
      <c r="G24" s="49">
        <v>19.33</v>
      </c>
      <c r="H24" s="49">
        <v>20.21</v>
      </c>
      <c r="I24" s="48"/>
    </row>
    <row r="25" spans="1:9" ht="12.75">
      <c r="A25" s="48" t="s">
        <v>43</v>
      </c>
      <c r="B25" s="49">
        <v>41.06</v>
      </c>
      <c r="C25" s="49">
        <v>17.5</v>
      </c>
      <c r="D25" s="49">
        <v>16</v>
      </c>
      <c r="E25" s="49">
        <v>52</v>
      </c>
      <c r="F25" s="49">
        <v>172</v>
      </c>
      <c r="G25" s="49">
        <v>13</v>
      </c>
      <c r="H25" s="49">
        <v>11.25</v>
      </c>
      <c r="I25" s="48"/>
    </row>
    <row r="26" spans="1:9" ht="12.75">
      <c r="A26" s="48" t="s">
        <v>42</v>
      </c>
      <c r="B26" s="49">
        <v>52.8</v>
      </c>
      <c r="C26" s="49">
        <v>26.88</v>
      </c>
      <c r="D26" s="49">
        <v>20</v>
      </c>
      <c r="E26" s="49">
        <v>62</v>
      </c>
      <c r="F26" s="49">
        <v>230</v>
      </c>
      <c r="G26" s="49">
        <v>11.33</v>
      </c>
      <c r="H26" s="49">
        <v>15.21</v>
      </c>
      <c r="I26" s="48"/>
    </row>
    <row r="27" spans="1:9" ht="12.75">
      <c r="A27" s="48" t="s">
        <v>165</v>
      </c>
      <c r="B27" s="48"/>
      <c r="C27" s="48"/>
      <c r="D27" s="48"/>
      <c r="E27" s="48"/>
      <c r="F27" s="48"/>
      <c r="G27" s="48"/>
      <c r="H27" s="48"/>
      <c r="I27" s="48"/>
    </row>
    <row r="28" spans="1:9" ht="12.75">
      <c r="A28" s="48" t="s">
        <v>10</v>
      </c>
      <c r="B28" s="49">
        <v>48.69</v>
      </c>
      <c r="C28" s="49">
        <v>19.69</v>
      </c>
      <c r="D28" s="49">
        <v>16</v>
      </c>
      <c r="E28" s="49">
        <v>64</v>
      </c>
      <c r="F28" s="49">
        <v>208</v>
      </c>
      <c r="G28" s="49">
        <v>14.75</v>
      </c>
      <c r="H28" s="49">
        <v>12.5</v>
      </c>
      <c r="I28" s="48"/>
    </row>
    <row r="29" spans="1:9" ht="12.75">
      <c r="A29" s="48" t="s">
        <v>12</v>
      </c>
      <c r="B29" s="49">
        <v>37.63</v>
      </c>
      <c r="C29" s="49">
        <v>15</v>
      </c>
      <c r="D29" s="49">
        <v>16</v>
      </c>
      <c r="E29" s="49">
        <v>56</v>
      </c>
      <c r="F29" s="49">
        <v>170</v>
      </c>
      <c r="G29" s="49">
        <v>18.5</v>
      </c>
      <c r="H29" s="49">
        <v>13.12</v>
      </c>
      <c r="I29" s="48"/>
    </row>
    <row r="30" spans="1:9" ht="12.75">
      <c r="A30" s="48" t="s">
        <v>87</v>
      </c>
      <c r="B30" s="49">
        <v>47.56</v>
      </c>
      <c r="C30" s="49">
        <v>20.63</v>
      </c>
      <c r="D30" s="49">
        <v>16</v>
      </c>
      <c r="E30" s="49">
        <v>60</v>
      </c>
      <c r="F30" s="49">
        <v>195</v>
      </c>
      <c r="G30" s="49">
        <v>12.67</v>
      </c>
      <c r="H30" s="49">
        <v>12.29</v>
      </c>
      <c r="I30" s="48"/>
    </row>
    <row r="31" spans="1:9" ht="12.75">
      <c r="A31" s="48" t="s">
        <v>126</v>
      </c>
      <c r="B31" s="49">
        <v>32</v>
      </c>
      <c r="C31" s="49">
        <v>8.44</v>
      </c>
      <c r="D31" s="49">
        <v>16</v>
      </c>
      <c r="E31" s="49">
        <v>45</v>
      </c>
      <c r="F31" s="49">
        <v>148</v>
      </c>
      <c r="G31" s="49">
        <v>13.87</v>
      </c>
      <c r="H31" s="49">
        <v>10.31</v>
      </c>
      <c r="I31" s="48"/>
    </row>
    <row r="32" spans="1:9" ht="12.75">
      <c r="A32" s="48" t="s">
        <v>117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8"/>
    </row>
    <row r="33" spans="1:9" ht="12.75">
      <c r="A33" s="48" t="s">
        <v>166</v>
      </c>
      <c r="B33" s="48"/>
      <c r="C33" s="48"/>
      <c r="D33" s="48"/>
      <c r="E33" s="48"/>
      <c r="F33" s="48"/>
      <c r="G33" s="48"/>
      <c r="H33" s="48"/>
      <c r="I33" s="48"/>
    </row>
    <row r="34" spans="1:9" ht="12.75">
      <c r="A34" s="48" t="s">
        <v>38</v>
      </c>
      <c r="B34" s="49">
        <v>32.5</v>
      </c>
      <c r="C34" s="49">
        <v>10.63</v>
      </c>
      <c r="D34" s="49">
        <v>20</v>
      </c>
      <c r="E34" s="49">
        <v>42</v>
      </c>
      <c r="F34" s="49">
        <v>151</v>
      </c>
      <c r="G34" s="49">
        <v>4.25</v>
      </c>
      <c r="H34" s="49">
        <v>8.12</v>
      </c>
      <c r="I34" s="48"/>
    </row>
    <row r="35" spans="1:9" ht="12.75">
      <c r="A35" s="48" t="s">
        <v>37</v>
      </c>
      <c r="B35" s="49">
        <v>25.7</v>
      </c>
      <c r="C35" s="49">
        <v>5.75</v>
      </c>
      <c r="D35" s="49">
        <v>20</v>
      </c>
      <c r="E35" s="49">
        <v>36</v>
      </c>
      <c r="F35" s="49">
        <v>129</v>
      </c>
      <c r="G35" s="49">
        <v>3.75</v>
      </c>
      <c r="H35" s="49">
        <v>4.37</v>
      </c>
      <c r="I35" s="48"/>
    </row>
    <row r="36" spans="1:9" ht="12.75">
      <c r="A36" s="48" t="s">
        <v>167</v>
      </c>
      <c r="B36" s="49">
        <v>20.25</v>
      </c>
      <c r="C36" s="49">
        <v>2.92</v>
      </c>
      <c r="D36" s="49">
        <v>12</v>
      </c>
      <c r="E36" s="49">
        <v>30</v>
      </c>
      <c r="F36" s="49">
        <v>100</v>
      </c>
      <c r="G36" s="49">
        <v>12.12</v>
      </c>
      <c r="H36" s="49">
        <v>2.5</v>
      </c>
      <c r="I36" s="48"/>
    </row>
    <row r="37" spans="1:9" ht="12.75">
      <c r="A37" s="48" t="s">
        <v>35</v>
      </c>
      <c r="B37" s="49">
        <v>34.31</v>
      </c>
      <c r="C37" s="49">
        <v>13.13</v>
      </c>
      <c r="D37" s="49">
        <v>16</v>
      </c>
      <c r="E37" s="49">
        <v>45</v>
      </c>
      <c r="F37" s="49">
        <v>153</v>
      </c>
      <c r="G37" s="49">
        <v>12</v>
      </c>
      <c r="H37" s="49">
        <v>8.75</v>
      </c>
      <c r="I37" s="48"/>
    </row>
    <row r="38" spans="1:9" ht="12.75">
      <c r="A38" s="48" t="s">
        <v>36</v>
      </c>
      <c r="B38" s="49">
        <v>33.88</v>
      </c>
      <c r="C38" s="49">
        <v>8.44</v>
      </c>
      <c r="D38" s="49">
        <v>8</v>
      </c>
      <c r="E38" s="49">
        <v>41</v>
      </c>
      <c r="F38" s="49">
        <v>141</v>
      </c>
      <c r="G38" s="49">
        <v>10</v>
      </c>
      <c r="H38" s="49">
        <v>5</v>
      </c>
      <c r="I38" s="48"/>
    </row>
    <row r="39" spans="1:9" ht="12.75">
      <c r="A39" s="48" t="s">
        <v>85</v>
      </c>
      <c r="B39" s="48"/>
      <c r="C39" s="48"/>
      <c r="D39" s="48"/>
      <c r="E39" s="48"/>
      <c r="F39" s="48"/>
      <c r="G39" s="48"/>
      <c r="H39" s="48"/>
      <c r="I39" s="48"/>
    </row>
    <row r="40" spans="1:9" ht="12.75">
      <c r="A40" s="48" t="s">
        <v>93</v>
      </c>
      <c r="B40" s="49">
        <v>27.18</v>
      </c>
      <c r="C40" s="49">
        <v>6.36</v>
      </c>
      <c r="D40" s="49">
        <v>11</v>
      </c>
      <c r="E40" s="49">
        <v>34</v>
      </c>
      <c r="F40" s="49">
        <v>112</v>
      </c>
      <c r="G40" s="49">
        <v>6.67</v>
      </c>
      <c r="H40" s="49">
        <v>4.17</v>
      </c>
      <c r="I40" s="48"/>
    </row>
    <row r="41" spans="1:9" ht="12.75">
      <c r="A41" s="48" t="s">
        <v>91</v>
      </c>
      <c r="B41" s="49">
        <v>23.55</v>
      </c>
      <c r="C41" s="49">
        <v>3.41</v>
      </c>
      <c r="D41" s="49">
        <v>11</v>
      </c>
      <c r="E41" s="49">
        <v>32</v>
      </c>
      <c r="F41" s="49">
        <v>104</v>
      </c>
      <c r="G41" s="49">
        <v>10</v>
      </c>
      <c r="H41" s="49">
        <v>5.36</v>
      </c>
      <c r="I41" s="48"/>
    </row>
    <row r="42" spans="1:9" ht="12.75">
      <c r="A42" s="48" t="s">
        <v>168</v>
      </c>
      <c r="B42" s="49">
        <v>17.22</v>
      </c>
      <c r="C42" s="49">
        <v>3.89</v>
      </c>
      <c r="D42" s="49">
        <v>9</v>
      </c>
      <c r="E42" s="49">
        <v>27</v>
      </c>
      <c r="F42" s="49">
        <v>66</v>
      </c>
      <c r="G42" s="49">
        <v>10.5</v>
      </c>
      <c r="H42" s="49">
        <v>8.12</v>
      </c>
      <c r="I42" s="48"/>
    </row>
    <row r="43" spans="1:9" ht="12.75">
      <c r="A43" s="48" t="s">
        <v>169</v>
      </c>
      <c r="B43" s="49">
        <v>10.67</v>
      </c>
      <c r="C43" s="49">
        <v>2.5</v>
      </c>
      <c r="D43" s="49">
        <v>6</v>
      </c>
      <c r="E43" s="49">
        <v>18</v>
      </c>
      <c r="F43" s="49">
        <v>52</v>
      </c>
      <c r="G43" s="49">
        <v>5</v>
      </c>
      <c r="H43" s="49">
        <v>2.5</v>
      </c>
      <c r="I43" s="48"/>
    </row>
    <row r="44" spans="1:9" ht="12.75">
      <c r="A44" s="48" t="s">
        <v>170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8"/>
    </row>
    <row r="45" spans="1:9" ht="12.75">
      <c r="A45" s="48" t="s">
        <v>171</v>
      </c>
      <c r="B45" s="48"/>
      <c r="C45" s="48"/>
      <c r="D45" s="48"/>
      <c r="E45" s="48"/>
      <c r="F45" s="48"/>
      <c r="G45" s="48"/>
      <c r="H45" s="48"/>
      <c r="I45" s="48"/>
    </row>
    <row r="46" spans="1:9" ht="12.75">
      <c r="A46" s="48" t="s">
        <v>17</v>
      </c>
      <c r="B46" s="49">
        <v>61.44</v>
      </c>
      <c r="C46" s="49">
        <v>33.75</v>
      </c>
      <c r="D46" s="49">
        <v>16</v>
      </c>
      <c r="E46" s="49">
        <v>75</v>
      </c>
      <c r="F46" s="49">
        <v>256</v>
      </c>
      <c r="G46" s="49">
        <v>15.62</v>
      </c>
      <c r="H46" s="49">
        <v>20.94</v>
      </c>
      <c r="I46" s="48"/>
    </row>
    <row r="47" spans="1:9" ht="12.75">
      <c r="A47" s="48" t="s">
        <v>18</v>
      </c>
      <c r="B47" s="49">
        <v>48.63</v>
      </c>
      <c r="C47" s="49">
        <v>26.41</v>
      </c>
      <c r="D47" s="49">
        <v>16</v>
      </c>
      <c r="E47" s="49">
        <v>63</v>
      </c>
      <c r="F47" s="49">
        <v>212</v>
      </c>
      <c r="G47" s="49">
        <v>15.5</v>
      </c>
      <c r="H47" s="49">
        <v>18.12</v>
      </c>
      <c r="I47" s="48"/>
    </row>
    <row r="48" spans="1:9" ht="12.75">
      <c r="A48" s="48" t="s">
        <v>21</v>
      </c>
      <c r="B48" s="49">
        <v>37.69</v>
      </c>
      <c r="C48" s="49">
        <v>14.53</v>
      </c>
      <c r="D48" s="49">
        <v>16</v>
      </c>
      <c r="E48" s="49">
        <v>52</v>
      </c>
      <c r="F48" s="49">
        <v>184</v>
      </c>
      <c r="G48" s="49">
        <v>17.08</v>
      </c>
      <c r="H48" s="49">
        <v>15.62</v>
      </c>
      <c r="I48" s="48"/>
    </row>
    <row r="49" spans="1:9" ht="12.75">
      <c r="A49" s="48" t="s">
        <v>65</v>
      </c>
      <c r="B49" s="49">
        <v>16.38</v>
      </c>
      <c r="C49" s="49">
        <v>3.75</v>
      </c>
      <c r="D49" s="49">
        <v>8</v>
      </c>
      <c r="E49" s="49">
        <v>26</v>
      </c>
      <c r="F49" s="49">
        <v>82</v>
      </c>
      <c r="G49" s="49">
        <v>13.75</v>
      </c>
      <c r="H49" s="49">
        <v>5.62</v>
      </c>
      <c r="I49" s="48"/>
    </row>
    <row r="50" spans="1:9" ht="12.75">
      <c r="A50" s="48" t="s">
        <v>66</v>
      </c>
      <c r="B50" s="49">
        <v>32.75</v>
      </c>
      <c r="C50" s="49">
        <v>12.5</v>
      </c>
      <c r="D50" s="49">
        <v>12</v>
      </c>
      <c r="E50" s="49">
        <v>42</v>
      </c>
      <c r="F50" s="49">
        <v>139</v>
      </c>
      <c r="G50" s="49">
        <v>7.25</v>
      </c>
      <c r="H50" s="49">
        <v>6.25</v>
      </c>
      <c r="I50" s="48"/>
    </row>
    <row r="51" spans="1:9" ht="12.75">
      <c r="A51" s="48"/>
      <c r="B51" s="48"/>
      <c r="C51" s="48"/>
      <c r="D51" s="48"/>
      <c r="E51" s="48"/>
      <c r="F51" s="48"/>
      <c r="G51" s="48"/>
      <c r="H51" s="48"/>
      <c r="I51" s="48"/>
    </row>
    <row r="52" spans="1:9" ht="12.75">
      <c r="A52" s="48" t="s">
        <v>172</v>
      </c>
      <c r="B52" s="49">
        <v>14.5</v>
      </c>
      <c r="C52" s="49">
        <v>1.88</v>
      </c>
      <c r="D52" s="49">
        <v>12</v>
      </c>
      <c r="E52" s="49">
        <v>20</v>
      </c>
      <c r="F52" s="49">
        <v>65</v>
      </c>
      <c r="G52" s="49">
        <v>6.37</v>
      </c>
      <c r="H52" s="49">
        <v>6.88</v>
      </c>
      <c r="I52" s="48"/>
    </row>
    <row r="53" spans="1:8" ht="12.75">
      <c r="A53" s="48" t="s">
        <v>177</v>
      </c>
      <c r="B53" s="49">
        <v>44.55</v>
      </c>
      <c r="C53" s="49">
        <v>21.82</v>
      </c>
      <c r="D53" s="49">
        <v>11</v>
      </c>
      <c r="E53" s="49">
        <v>56</v>
      </c>
      <c r="F53" s="49">
        <v>199</v>
      </c>
      <c r="G53" s="49">
        <v>17</v>
      </c>
      <c r="H53" s="49">
        <v>12.5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C2" sqref="C2:C8"/>
    </sheetView>
  </sheetViews>
  <sheetFormatPr defaultColWidth="9.140625" defaultRowHeight="12.75"/>
  <cols>
    <col min="1" max="1" width="18.140625" style="0" bestFit="1" customWidth="1"/>
    <col min="2" max="3" width="5.421875" style="0" bestFit="1" customWidth="1"/>
    <col min="4" max="4" width="7.57421875" style="0" bestFit="1" customWidth="1"/>
    <col min="5" max="5" width="6.140625" style="0" bestFit="1" customWidth="1"/>
    <col min="6" max="6" width="7.7109375" style="0" bestFit="1" customWidth="1"/>
    <col min="7" max="7" width="9.7109375" style="0" bestFit="1" customWidth="1"/>
    <col min="8" max="8" width="7.57421875" style="0" bestFit="1" customWidth="1"/>
    <col min="9" max="16384" width="34.00390625" style="0" customWidth="1"/>
  </cols>
  <sheetData>
    <row r="1" spans="1:9" ht="12.75">
      <c r="A1" s="48" t="s">
        <v>140</v>
      </c>
      <c r="B1" s="48" t="s">
        <v>141</v>
      </c>
      <c r="C1" s="48" t="s">
        <v>142</v>
      </c>
      <c r="D1" s="48" t="s">
        <v>143</v>
      </c>
      <c r="E1" s="48"/>
      <c r="F1" s="48"/>
      <c r="G1" s="48"/>
      <c r="H1" s="48"/>
      <c r="I1" s="48"/>
    </row>
    <row r="2" spans="1:9" ht="12.75">
      <c r="A2" s="48" t="s">
        <v>149</v>
      </c>
      <c r="B2" s="49">
        <v>15.5</v>
      </c>
      <c r="C2" s="49">
        <v>4.5</v>
      </c>
      <c r="D2" s="49">
        <v>4</v>
      </c>
      <c r="E2" s="48"/>
      <c r="F2" s="48"/>
      <c r="G2" s="48"/>
      <c r="H2" s="48"/>
      <c r="I2" s="48"/>
    </row>
    <row r="3" spans="1:9" ht="12.75">
      <c r="A3" s="48" t="s">
        <v>144</v>
      </c>
      <c r="B3" s="49">
        <v>12.5</v>
      </c>
      <c r="C3" s="49">
        <v>2.5</v>
      </c>
      <c r="D3" s="49">
        <v>3</v>
      </c>
      <c r="E3" s="48"/>
      <c r="F3" s="48"/>
      <c r="G3" s="48"/>
      <c r="H3" s="48"/>
      <c r="I3" s="48"/>
    </row>
    <row r="4" spans="1:9" ht="12.75">
      <c r="A4" s="48" t="s">
        <v>147</v>
      </c>
      <c r="B4" s="49">
        <v>9.5</v>
      </c>
      <c r="C4" s="49">
        <v>5.5</v>
      </c>
      <c r="D4" s="49">
        <v>3</v>
      </c>
      <c r="E4" s="48"/>
      <c r="F4" s="48"/>
      <c r="G4" s="48"/>
      <c r="H4" s="48"/>
      <c r="I4" s="48"/>
    </row>
    <row r="5" spans="1:9" ht="12.75">
      <c r="A5" s="48" t="s">
        <v>146</v>
      </c>
      <c r="B5" s="49">
        <v>9.5</v>
      </c>
      <c r="C5" s="49">
        <v>10.5</v>
      </c>
      <c r="D5" s="49">
        <v>4</v>
      </c>
      <c r="E5" s="48"/>
      <c r="F5" s="48"/>
      <c r="G5" s="48"/>
      <c r="H5" s="48"/>
      <c r="I5" s="48"/>
    </row>
    <row r="6" spans="1:9" ht="12.75">
      <c r="A6" s="48" t="s">
        <v>145</v>
      </c>
      <c r="B6" s="49">
        <v>6</v>
      </c>
      <c r="C6" s="49">
        <v>9</v>
      </c>
      <c r="D6" s="49">
        <v>3</v>
      </c>
      <c r="E6" s="48"/>
      <c r="F6" s="48"/>
      <c r="G6" s="48"/>
      <c r="H6" s="48"/>
      <c r="I6" s="48"/>
    </row>
    <row r="7" spans="1:9" ht="12.75">
      <c r="A7" s="48" t="s">
        <v>150</v>
      </c>
      <c r="B7" s="49">
        <v>4</v>
      </c>
      <c r="C7" s="49">
        <v>11</v>
      </c>
      <c r="D7" s="49">
        <v>3</v>
      </c>
      <c r="E7" s="48"/>
      <c r="F7" s="48"/>
      <c r="G7" s="48"/>
      <c r="H7" s="48"/>
      <c r="I7" s="48"/>
    </row>
    <row r="8" spans="1:9" ht="12.75">
      <c r="A8" s="48" t="s">
        <v>148</v>
      </c>
      <c r="B8" s="49">
        <v>3</v>
      </c>
      <c r="C8" s="49">
        <v>17</v>
      </c>
      <c r="D8" s="49">
        <v>4</v>
      </c>
      <c r="E8" s="48"/>
      <c r="F8" s="48"/>
      <c r="G8" s="48"/>
      <c r="H8" s="48"/>
      <c r="I8" s="48"/>
    </row>
    <row r="9" spans="1:9" ht="12.75">
      <c r="A9" s="48" t="s">
        <v>151</v>
      </c>
      <c r="B9" s="49">
        <v>0</v>
      </c>
      <c r="C9" s="49">
        <v>0</v>
      </c>
      <c r="D9" s="49">
        <v>0</v>
      </c>
      <c r="E9" s="48"/>
      <c r="F9" s="48"/>
      <c r="G9" s="48"/>
      <c r="H9" s="48"/>
      <c r="I9" s="48"/>
    </row>
    <row r="10" spans="1:9" ht="12.75">
      <c r="A10" s="48"/>
      <c r="B10" s="48" t="s">
        <v>152</v>
      </c>
      <c r="C10" s="48" t="s">
        <v>153</v>
      </c>
      <c r="D10" s="48" t="s">
        <v>154</v>
      </c>
      <c r="E10" s="48" t="s">
        <v>155</v>
      </c>
      <c r="F10" s="48" t="s">
        <v>156</v>
      </c>
      <c r="G10" s="48" t="s">
        <v>157</v>
      </c>
      <c r="H10" s="48" t="s">
        <v>158</v>
      </c>
      <c r="I10" s="48"/>
    </row>
    <row r="11" spans="1:9" ht="12.75">
      <c r="A11" s="48" t="s">
        <v>159</v>
      </c>
      <c r="B11" s="48"/>
      <c r="C11" s="48"/>
      <c r="D11" s="48"/>
      <c r="E11" s="48"/>
      <c r="F11" s="48"/>
      <c r="G11" s="48"/>
      <c r="H11" s="48"/>
      <c r="I11" s="48"/>
    </row>
    <row r="12" spans="1:9" ht="12.75">
      <c r="A12" s="48" t="s">
        <v>14</v>
      </c>
      <c r="B12" s="49">
        <v>62.27</v>
      </c>
      <c r="C12" s="49">
        <v>42.05</v>
      </c>
      <c r="D12" s="49">
        <v>11</v>
      </c>
      <c r="E12" s="49">
        <v>69</v>
      </c>
      <c r="F12" s="49">
        <v>258</v>
      </c>
      <c r="G12" s="49">
        <v>8</v>
      </c>
      <c r="H12" s="49">
        <v>8.57</v>
      </c>
      <c r="I12" s="48"/>
    </row>
    <row r="13" spans="1:9" ht="12.75">
      <c r="A13" s="48" t="s">
        <v>13</v>
      </c>
      <c r="B13" s="49">
        <v>75.88</v>
      </c>
      <c r="C13" s="49">
        <v>49.69</v>
      </c>
      <c r="D13" s="49">
        <v>8</v>
      </c>
      <c r="E13" s="49">
        <v>80</v>
      </c>
      <c r="F13" s="49">
        <v>305</v>
      </c>
      <c r="G13" s="49">
        <v>4.5</v>
      </c>
      <c r="H13" s="49">
        <v>6.87</v>
      </c>
      <c r="I13" s="48"/>
    </row>
    <row r="14" spans="1:9" ht="12.75">
      <c r="A14" s="48" t="s">
        <v>160</v>
      </c>
      <c r="B14" s="49">
        <v>41.55</v>
      </c>
      <c r="C14" s="49">
        <v>20.23</v>
      </c>
      <c r="D14" s="49">
        <v>11</v>
      </c>
      <c r="E14" s="49">
        <v>55</v>
      </c>
      <c r="F14" s="49">
        <v>190</v>
      </c>
      <c r="G14" s="49">
        <v>7.5</v>
      </c>
      <c r="H14" s="49">
        <v>7.5</v>
      </c>
      <c r="I14" s="48"/>
    </row>
    <row r="15" spans="1:9" ht="12.75">
      <c r="A15" s="48" t="s">
        <v>15</v>
      </c>
      <c r="B15" s="49">
        <v>26.75</v>
      </c>
      <c r="C15" s="49">
        <v>7.5</v>
      </c>
      <c r="D15" s="49">
        <v>4</v>
      </c>
      <c r="E15" s="49">
        <v>33</v>
      </c>
      <c r="F15" s="49">
        <v>107</v>
      </c>
      <c r="G15" s="49">
        <v>6.25</v>
      </c>
      <c r="H15" s="49">
        <v>5</v>
      </c>
      <c r="I15" s="48"/>
    </row>
    <row r="16" spans="1:9" ht="12.75">
      <c r="A16" s="48" t="s">
        <v>161</v>
      </c>
      <c r="B16" s="48"/>
      <c r="C16" s="48"/>
      <c r="D16" s="48"/>
      <c r="E16" s="48"/>
      <c r="F16" s="48"/>
      <c r="G16" s="48"/>
      <c r="H16" s="48"/>
      <c r="I16" s="48"/>
    </row>
    <row r="17" spans="1:9" ht="12.75">
      <c r="A17" s="48" t="s">
        <v>45</v>
      </c>
      <c r="B17" s="49">
        <v>43.17</v>
      </c>
      <c r="C17" s="49">
        <v>17.29</v>
      </c>
      <c r="D17" s="49">
        <v>12</v>
      </c>
      <c r="E17" s="49">
        <v>50</v>
      </c>
      <c r="F17" s="49">
        <v>181</v>
      </c>
      <c r="G17" s="49">
        <v>7.5</v>
      </c>
      <c r="H17" s="49">
        <v>5.94</v>
      </c>
      <c r="I17" s="48"/>
    </row>
    <row r="18" spans="1:9" ht="12.75">
      <c r="A18" s="48" t="s">
        <v>47</v>
      </c>
      <c r="B18" s="49">
        <v>59.67</v>
      </c>
      <c r="C18" s="49">
        <v>35.83</v>
      </c>
      <c r="D18" s="49">
        <v>12</v>
      </c>
      <c r="E18" s="49">
        <v>71</v>
      </c>
      <c r="F18" s="49">
        <v>263</v>
      </c>
      <c r="G18" s="49">
        <v>15.75</v>
      </c>
      <c r="H18" s="49">
        <v>16.87</v>
      </c>
      <c r="I18" s="48"/>
    </row>
    <row r="19" spans="1:9" ht="12.75">
      <c r="A19" s="48" t="s">
        <v>88</v>
      </c>
      <c r="B19" s="49">
        <v>64.63</v>
      </c>
      <c r="C19" s="49">
        <v>36.86</v>
      </c>
      <c r="D19" s="49">
        <v>8</v>
      </c>
      <c r="E19" s="49">
        <v>75</v>
      </c>
      <c r="F19" s="49">
        <v>262</v>
      </c>
      <c r="G19" s="49">
        <v>9.5</v>
      </c>
      <c r="H19" s="49">
        <v>8</v>
      </c>
      <c r="I19" s="48"/>
    </row>
    <row r="20" spans="1:9" ht="12.75">
      <c r="A20" s="48" t="s">
        <v>89</v>
      </c>
      <c r="B20" s="49">
        <v>35</v>
      </c>
      <c r="C20" s="49">
        <v>11.25</v>
      </c>
      <c r="D20" s="49">
        <v>12</v>
      </c>
      <c r="E20" s="49">
        <v>45</v>
      </c>
      <c r="F20" s="49">
        <v>158</v>
      </c>
      <c r="G20" s="49">
        <v>16.75</v>
      </c>
      <c r="H20" s="49">
        <v>10</v>
      </c>
      <c r="I20" s="48"/>
    </row>
    <row r="21" spans="1:9" ht="12.75">
      <c r="A21" s="48" t="s">
        <v>0</v>
      </c>
      <c r="B21" s="49">
        <v>36</v>
      </c>
      <c r="C21" s="49">
        <v>15</v>
      </c>
      <c r="D21" s="49">
        <v>8</v>
      </c>
      <c r="E21" s="49">
        <v>46</v>
      </c>
      <c r="F21" s="49">
        <v>152</v>
      </c>
      <c r="G21" s="49">
        <v>12</v>
      </c>
      <c r="H21" s="49">
        <v>7.5</v>
      </c>
      <c r="I21" s="48"/>
    </row>
    <row r="22" spans="1:9" ht="12.75">
      <c r="A22" s="48" t="s">
        <v>162</v>
      </c>
      <c r="B22" s="48"/>
      <c r="C22" s="48"/>
      <c r="D22" s="48"/>
      <c r="E22" s="48"/>
      <c r="F22" s="48"/>
      <c r="G22" s="48"/>
      <c r="H22" s="48"/>
      <c r="I22" s="48"/>
    </row>
    <row r="23" spans="1:9" ht="12.75">
      <c r="A23" s="48" t="s">
        <v>163</v>
      </c>
      <c r="B23" s="49">
        <v>40.94</v>
      </c>
      <c r="C23" s="49">
        <v>16.88</v>
      </c>
      <c r="D23" s="49">
        <v>16</v>
      </c>
      <c r="E23" s="49">
        <v>53</v>
      </c>
      <c r="F23" s="49">
        <v>177</v>
      </c>
      <c r="G23" s="49">
        <v>12.5</v>
      </c>
      <c r="H23" s="49">
        <v>14.37</v>
      </c>
      <c r="I23" s="48"/>
    </row>
    <row r="24" spans="1:9" ht="12.75">
      <c r="A24" s="48" t="s">
        <v>164</v>
      </c>
      <c r="B24" s="49">
        <v>63.44</v>
      </c>
      <c r="C24" s="49">
        <v>40</v>
      </c>
      <c r="D24" s="49">
        <v>16</v>
      </c>
      <c r="E24" s="49">
        <v>80</v>
      </c>
      <c r="F24" s="49">
        <v>287</v>
      </c>
      <c r="G24" s="49">
        <v>19.33</v>
      </c>
      <c r="H24" s="49">
        <v>20.21</v>
      </c>
      <c r="I24" s="48"/>
    </row>
    <row r="25" spans="1:9" ht="12.75">
      <c r="A25" s="48" t="s">
        <v>43</v>
      </c>
      <c r="B25" s="49">
        <v>41.17</v>
      </c>
      <c r="C25" s="49">
        <v>17.71</v>
      </c>
      <c r="D25" s="49">
        <v>12</v>
      </c>
      <c r="E25" s="49">
        <v>52</v>
      </c>
      <c r="F25" s="49">
        <v>172</v>
      </c>
      <c r="G25" s="49">
        <v>13</v>
      </c>
      <c r="H25" s="49">
        <v>11.25</v>
      </c>
      <c r="I25" s="48"/>
    </row>
    <row r="26" spans="1:9" ht="12.75">
      <c r="A26" s="48" t="s">
        <v>42</v>
      </c>
      <c r="B26" s="49">
        <v>51.63</v>
      </c>
      <c r="C26" s="49">
        <v>25.78</v>
      </c>
      <c r="D26" s="49">
        <v>16</v>
      </c>
      <c r="E26" s="49">
        <v>62</v>
      </c>
      <c r="F26" s="49">
        <v>218</v>
      </c>
      <c r="G26" s="49">
        <v>11.33</v>
      </c>
      <c r="H26" s="49">
        <v>15.21</v>
      </c>
      <c r="I26" s="48"/>
    </row>
    <row r="27" spans="1:9" ht="12.75">
      <c r="A27" s="48" t="s">
        <v>165</v>
      </c>
      <c r="B27" s="48"/>
      <c r="C27" s="48"/>
      <c r="D27" s="48"/>
      <c r="E27" s="48"/>
      <c r="F27" s="48"/>
      <c r="G27" s="48"/>
      <c r="H27" s="48"/>
      <c r="I27" s="48"/>
    </row>
    <row r="28" spans="1:9" ht="12.75">
      <c r="A28" s="48" t="s">
        <v>10</v>
      </c>
      <c r="B28" s="49">
        <v>50.08</v>
      </c>
      <c r="C28" s="49">
        <v>20</v>
      </c>
      <c r="D28" s="49">
        <v>12</v>
      </c>
      <c r="E28" s="49">
        <v>64</v>
      </c>
      <c r="F28" s="49">
        <v>208</v>
      </c>
      <c r="G28" s="49">
        <v>14.75</v>
      </c>
      <c r="H28" s="49">
        <v>12.5</v>
      </c>
      <c r="I28" s="48"/>
    </row>
    <row r="29" spans="1:9" ht="12.75">
      <c r="A29" s="48" t="s">
        <v>12</v>
      </c>
      <c r="B29" s="49">
        <v>38.42</v>
      </c>
      <c r="C29" s="49">
        <v>15</v>
      </c>
      <c r="D29" s="49">
        <v>12</v>
      </c>
      <c r="E29" s="49">
        <v>56</v>
      </c>
      <c r="F29" s="49">
        <v>170</v>
      </c>
      <c r="G29" s="49">
        <v>18.5</v>
      </c>
      <c r="H29" s="49">
        <v>13.12</v>
      </c>
      <c r="I29" s="48"/>
    </row>
    <row r="30" spans="1:9" ht="12.75">
      <c r="A30" s="48" t="s">
        <v>87</v>
      </c>
      <c r="B30" s="49">
        <v>47.33</v>
      </c>
      <c r="C30" s="49">
        <v>20.21</v>
      </c>
      <c r="D30" s="49">
        <v>12</v>
      </c>
      <c r="E30" s="49">
        <v>55</v>
      </c>
      <c r="F30" s="49">
        <v>195</v>
      </c>
      <c r="G30" s="49">
        <v>6.25</v>
      </c>
      <c r="H30" s="49">
        <v>10</v>
      </c>
      <c r="I30" s="48"/>
    </row>
    <row r="31" spans="1:9" ht="12.75">
      <c r="A31" s="48" t="s">
        <v>126</v>
      </c>
      <c r="B31" s="49">
        <v>33.08</v>
      </c>
      <c r="C31" s="49">
        <v>8.96</v>
      </c>
      <c r="D31" s="49">
        <v>12</v>
      </c>
      <c r="E31" s="49">
        <v>45</v>
      </c>
      <c r="F31" s="49">
        <v>148</v>
      </c>
      <c r="G31" s="49">
        <v>13.87</v>
      </c>
      <c r="H31" s="49">
        <v>10.31</v>
      </c>
      <c r="I31" s="48"/>
    </row>
    <row r="32" spans="1:9" ht="12.75">
      <c r="A32" s="48" t="s">
        <v>117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8"/>
    </row>
    <row r="33" spans="1:9" ht="12.75">
      <c r="A33" s="48" t="s">
        <v>166</v>
      </c>
      <c r="B33" s="48"/>
      <c r="C33" s="48"/>
      <c r="D33" s="48"/>
      <c r="E33" s="48"/>
      <c r="F33" s="48"/>
      <c r="G33" s="48"/>
      <c r="H33" s="48"/>
      <c r="I33" s="48"/>
    </row>
    <row r="34" spans="1:9" ht="12.75">
      <c r="A34" s="48" t="s">
        <v>38</v>
      </c>
      <c r="B34" s="49">
        <v>33</v>
      </c>
      <c r="C34" s="49">
        <v>11.41</v>
      </c>
      <c r="D34" s="49">
        <v>16</v>
      </c>
      <c r="E34" s="49">
        <v>42</v>
      </c>
      <c r="F34" s="49">
        <v>151</v>
      </c>
      <c r="G34" s="49">
        <v>4.25</v>
      </c>
      <c r="H34" s="49">
        <v>8.12</v>
      </c>
      <c r="I34" s="48"/>
    </row>
    <row r="35" spans="1:9" ht="12.75">
      <c r="A35" s="48" t="s">
        <v>37</v>
      </c>
      <c r="B35" s="49">
        <v>25.56</v>
      </c>
      <c r="C35" s="49">
        <v>6.25</v>
      </c>
      <c r="D35" s="49">
        <v>16</v>
      </c>
      <c r="E35" s="49">
        <v>36</v>
      </c>
      <c r="F35" s="49">
        <v>129</v>
      </c>
      <c r="G35" s="49">
        <v>3.75</v>
      </c>
      <c r="H35" s="49">
        <v>4.37</v>
      </c>
      <c r="I35" s="48"/>
    </row>
    <row r="36" spans="1:9" ht="12.75">
      <c r="A36" s="48" t="s">
        <v>167</v>
      </c>
      <c r="B36" s="49">
        <v>17.88</v>
      </c>
      <c r="C36" s="49">
        <v>2.81</v>
      </c>
      <c r="D36" s="49">
        <v>8</v>
      </c>
      <c r="E36" s="49">
        <v>28</v>
      </c>
      <c r="F36" s="49">
        <v>79</v>
      </c>
      <c r="G36" s="49">
        <v>8.25</v>
      </c>
      <c r="H36" s="49">
        <v>2.5</v>
      </c>
      <c r="I36" s="48"/>
    </row>
    <row r="37" spans="1:9" ht="12.75">
      <c r="A37" s="48" t="s">
        <v>35</v>
      </c>
      <c r="B37" s="49">
        <v>34.31</v>
      </c>
      <c r="C37" s="49">
        <v>13.13</v>
      </c>
      <c r="D37" s="49">
        <v>16</v>
      </c>
      <c r="E37" s="49">
        <v>45</v>
      </c>
      <c r="F37" s="49">
        <v>153</v>
      </c>
      <c r="G37" s="49">
        <v>12</v>
      </c>
      <c r="H37" s="49">
        <v>8.75</v>
      </c>
      <c r="I37" s="48"/>
    </row>
    <row r="38" spans="1:9" ht="12.75">
      <c r="A38" s="48" t="s">
        <v>36</v>
      </c>
      <c r="B38" s="49">
        <v>33.88</v>
      </c>
      <c r="C38" s="49">
        <v>8.44</v>
      </c>
      <c r="D38" s="49">
        <v>8</v>
      </c>
      <c r="E38" s="49">
        <v>41</v>
      </c>
      <c r="F38" s="49">
        <v>141</v>
      </c>
      <c r="G38" s="49">
        <v>10</v>
      </c>
      <c r="H38" s="49">
        <v>5</v>
      </c>
      <c r="I38" s="48"/>
    </row>
    <row r="39" spans="1:9" ht="12.75">
      <c r="A39" s="48" t="s">
        <v>85</v>
      </c>
      <c r="B39" s="48"/>
      <c r="C39" s="48"/>
      <c r="D39" s="48"/>
      <c r="E39" s="48"/>
      <c r="F39" s="48"/>
      <c r="G39" s="48"/>
      <c r="H39" s="48"/>
      <c r="I39" s="48"/>
    </row>
    <row r="40" spans="1:9" ht="12.75">
      <c r="A40" s="48" t="s">
        <v>93</v>
      </c>
      <c r="B40" s="49">
        <v>27.71</v>
      </c>
      <c r="C40" s="49">
        <v>7.5</v>
      </c>
      <c r="D40" s="49">
        <v>7</v>
      </c>
      <c r="E40" s="49">
        <v>34</v>
      </c>
      <c r="F40" s="49">
        <v>112</v>
      </c>
      <c r="G40" s="49">
        <v>6.67</v>
      </c>
      <c r="H40" s="49">
        <v>4.17</v>
      </c>
      <c r="I40" s="48"/>
    </row>
    <row r="41" spans="1:9" ht="12.75">
      <c r="A41" s="48" t="s">
        <v>91</v>
      </c>
      <c r="B41" s="49">
        <v>23.55</v>
      </c>
      <c r="C41" s="49">
        <v>3.41</v>
      </c>
      <c r="D41" s="49">
        <v>11</v>
      </c>
      <c r="E41" s="49">
        <v>32</v>
      </c>
      <c r="F41" s="49">
        <v>104</v>
      </c>
      <c r="G41" s="49">
        <v>10</v>
      </c>
      <c r="H41" s="49">
        <v>5.36</v>
      </c>
      <c r="I41" s="48"/>
    </row>
    <row r="42" spans="1:9" ht="12.75">
      <c r="A42" s="48" t="s">
        <v>168</v>
      </c>
      <c r="B42" s="49">
        <v>17.22</v>
      </c>
      <c r="C42" s="49">
        <v>3.89</v>
      </c>
      <c r="D42" s="49">
        <v>9</v>
      </c>
      <c r="E42" s="49">
        <v>27</v>
      </c>
      <c r="F42" s="49">
        <v>66</v>
      </c>
      <c r="G42" s="49">
        <v>10.5</v>
      </c>
      <c r="H42" s="49">
        <v>8.12</v>
      </c>
      <c r="I42" s="48"/>
    </row>
    <row r="43" spans="1:9" ht="12.75">
      <c r="A43" s="48" t="s">
        <v>169</v>
      </c>
      <c r="B43" s="49">
        <v>10.67</v>
      </c>
      <c r="C43" s="49">
        <v>2.5</v>
      </c>
      <c r="D43" s="49">
        <v>6</v>
      </c>
      <c r="E43" s="49">
        <v>18</v>
      </c>
      <c r="F43" s="49">
        <v>52</v>
      </c>
      <c r="G43" s="49">
        <v>5</v>
      </c>
      <c r="H43" s="49">
        <v>2.5</v>
      </c>
      <c r="I43" s="48"/>
    </row>
    <row r="44" spans="1:9" ht="12.75">
      <c r="A44" s="48" t="s">
        <v>170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8"/>
    </row>
    <row r="45" spans="1:9" ht="12.75">
      <c r="A45" s="48" t="s">
        <v>171</v>
      </c>
      <c r="B45" s="48"/>
      <c r="C45" s="48"/>
      <c r="D45" s="48"/>
      <c r="E45" s="48"/>
      <c r="F45" s="48"/>
      <c r="G45" s="48"/>
      <c r="H45" s="48"/>
      <c r="I45" s="48"/>
    </row>
    <row r="46" spans="1:9" ht="12.75">
      <c r="A46" s="48" t="s">
        <v>17</v>
      </c>
      <c r="B46" s="49">
        <v>61.44</v>
      </c>
      <c r="C46" s="49">
        <v>33.75</v>
      </c>
      <c r="D46" s="49">
        <v>16</v>
      </c>
      <c r="E46" s="49">
        <v>75</v>
      </c>
      <c r="F46" s="49">
        <v>256</v>
      </c>
      <c r="G46" s="49">
        <v>15.62</v>
      </c>
      <c r="H46" s="49">
        <v>20.94</v>
      </c>
      <c r="I46" s="48"/>
    </row>
    <row r="47" spans="1:9" ht="12.75">
      <c r="A47" s="48" t="s">
        <v>18</v>
      </c>
      <c r="B47" s="49">
        <v>48.63</v>
      </c>
      <c r="C47" s="49">
        <v>26.41</v>
      </c>
      <c r="D47" s="49">
        <v>16</v>
      </c>
      <c r="E47" s="49">
        <v>63</v>
      </c>
      <c r="F47" s="49">
        <v>212</v>
      </c>
      <c r="G47" s="49">
        <v>15.5</v>
      </c>
      <c r="H47" s="49">
        <v>18.12</v>
      </c>
      <c r="I47" s="48"/>
    </row>
    <row r="48" spans="1:9" ht="12.75">
      <c r="A48" s="48" t="s">
        <v>21</v>
      </c>
      <c r="B48" s="49">
        <v>37.69</v>
      </c>
      <c r="C48" s="49">
        <v>14.53</v>
      </c>
      <c r="D48" s="49">
        <v>16</v>
      </c>
      <c r="E48" s="49">
        <v>52</v>
      </c>
      <c r="F48" s="49">
        <v>184</v>
      </c>
      <c r="G48" s="49">
        <v>17.08</v>
      </c>
      <c r="H48" s="49">
        <v>15.62</v>
      </c>
      <c r="I48" s="48"/>
    </row>
    <row r="49" spans="1:9" ht="12.75">
      <c r="A49" s="48" t="s">
        <v>65</v>
      </c>
      <c r="B49" s="49">
        <v>16.38</v>
      </c>
      <c r="C49" s="49">
        <v>3.75</v>
      </c>
      <c r="D49" s="49">
        <v>8</v>
      </c>
      <c r="E49" s="49">
        <v>26</v>
      </c>
      <c r="F49" s="49">
        <v>82</v>
      </c>
      <c r="G49" s="49">
        <v>13.75</v>
      </c>
      <c r="H49" s="49">
        <v>5.62</v>
      </c>
      <c r="I49" s="48"/>
    </row>
    <row r="50" spans="1:9" ht="12.75">
      <c r="A50" s="48" t="s">
        <v>66</v>
      </c>
      <c r="B50" s="49">
        <v>33.86</v>
      </c>
      <c r="C50" s="49">
        <v>13.13</v>
      </c>
      <c r="D50" s="49">
        <v>8</v>
      </c>
      <c r="E50" s="49">
        <v>42</v>
      </c>
      <c r="F50" s="49">
        <v>139</v>
      </c>
      <c r="G50" s="49">
        <v>7.25</v>
      </c>
      <c r="H50" s="49">
        <v>6.25</v>
      </c>
      <c r="I50" s="48"/>
    </row>
    <row r="51" spans="1:9" ht="12.75">
      <c r="A51" s="48"/>
      <c r="B51" s="48"/>
      <c r="C51" s="48"/>
      <c r="D51" s="48"/>
      <c r="E51" s="48"/>
      <c r="F51" s="48"/>
      <c r="G51" s="48"/>
      <c r="H51" s="48"/>
      <c r="I51" s="48"/>
    </row>
    <row r="52" spans="1:9" ht="12.75">
      <c r="A52" s="48" t="s">
        <v>172</v>
      </c>
      <c r="B52" s="49">
        <v>13.63</v>
      </c>
      <c r="C52" s="49">
        <v>1.56</v>
      </c>
      <c r="D52" s="49">
        <v>8</v>
      </c>
      <c r="E52" s="49">
        <v>18</v>
      </c>
      <c r="F52" s="49">
        <v>62</v>
      </c>
      <c r="G52" s="49">
        <v>6.25</v>
      </c>
      <c r="H52" s="49">
        <v>6.88</v>
      </c>
      <c r="I52" s="48"/>
    </row>
    <row r="53" spans="1:8" ht="12.75">
      <c r="A53" s="48" t="s">
        <v>177</v>
      </c>
      <c r="B53" s="49">
        <v>41.57</v>
      </c>
      <c r="C53" s="49">
        <v>19.29</v>
      </c>
      <c r="D53" s="49">
        <v>7</v>
      </c>
      <c r="E53" s="49">
        <v>51</v>
      </c>
      <c r="F53" s="49">
        <v>189</v>
      </c>
      <c r="G53" s="49">
        <v>17</v>
      </c>
      <c r="H53" s="49">
        <v>12.5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schemmel</dc:creator>
  <cp:keywords/>
  <dc:description/>
  <cp:lastModifiedBy>Highway Division</cp:lastModifiedBy>
  <cp:lastPrinted>2008-07-22T20:08:17Z</cp:lastPrinted>
  <dcterms:created xsi:type="dcterms:W3CDTF">2007-05-03T17:47:26Z</dcterms:created>
  <dcterms:modified xsi:type="dcterms:W3CDTF">2008-08-11T19:50:48Z</dcterms:modified>
  <cp:category/>
  <cp:version/>
  <cp:contentType/>
  <cp:contentStatus/>
</cp:coreProperties>
</file>